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3年公开（考" sheetId="1" r:id="rId1"/>
  </sheets>
  <definedNames>
    <definedName name="_xlnm.Print_Titles" localSheetId="0">'2023年公开（考'!$3:$3</definedName>
  </definedNames>
  <calcPr fullCalcOnLoad="1"/>
</workbook>
</file>

<file path=xl/sharedStrings.xml><?xml version="1.0" encoding="utf-8"?>
<sst xmlns="http://schemas.openxmlformats.org/spreadsheetml/2006/main" count="282" uniqueCount="62">
  <si>
    <t>附件1：</t>
  </si>
  <si>
    <t>海口市人民医院                                        2023年公开（考核）招聘事业单位工作人员体检结果汇总表</t>
  </si>
  <si>
    <t>序号</t>
  </si>
  <si>
    <t>报考岗位</t>
  </si>
  <si>
    <t>姓名</t>
  </si>
  <si>
    <t>体检结果</t>
  </si>
  <si>
    <t>备注</t>
  </si>
  <si>
    <t>0101_放射诊断科学科带头人</t>
  </si>
  <si>
    <t>合格</t>
  </si>
  <si>
    <t>0102_输血科学科带头人</t>
  </si>
  <si>
    <t>0103_健康医学科学科带头人</t>
  </si>
  <si>
    <t>0104_呼吸内科骨干医师</t>
  </si>
  <si>
    <t>0106_放射介入科骨干医师</t>
  </si>
  <si>
    <t>0107_肛肠病科骨干医师</t>
  </si>
  <si>
    <t>0108_牙周病科科骨干医师</t>
  </si>
  <si>
    <t>0109_医疗保健科骨干医师</t>
  </si>
  <si>
    <t>0110_皮肤科骨干医师</t>
  </si>
  <si>
    <t>0111_病理科骨干医师</t>
  </si>
  <si>
    <t>0112_神经外科医师1</t>
  </si>
  <si>
    <t>0114_放射诊断科技术骨干</t>
  </si>
  <si>
    <t>0115_儿科骨干医师</t>
  </si>
  <si>
    <t>0116_全科医学科骨干医师</t>
  </si>
  <si>
    <t>不合格</t>
  </si>
  <si>
    <t>0117_输血科技术骨干</t>
  </si>
  <si>
    <t>0118_护理技术骨干</t>
  </si>
  <si>
    <t>0119_党务管理骨干</t>
  </si>
  <si>
    <t>0120_信息技术管理骨干</t>
  </si>
  <si>
    <t>0121_医院运营管理骨干</t>
  </si>
  <si>
    <t>0122-消化内科医师</t>
  </si>
  <si>
    <t>0125-医疗保健科医师</t>
  </si>
  <si>
    <t>0126-健康医学科医师</t>
  </si>
  <si>
    <t>因孕期未完成体检</t>
  </si>
  <si>
    <t>体检结果待定</t>
  </si>
  <si>
    <t>0127-口腔科医师</t>
  </si>
  <si>
    <t>0128-康复医学科医师2</t>
  </si>
  <si>
    <t>0130-内分泌代谢科医师</t>
  </si>
  <si>
    <t>0132-神经内科医师</t>
  </si>
  <si>
    <t>0133-重症医学科医师</t>
  </si>
  <si>
    <t>0134-感染性疾病科医师</t>
  </si>
  <si>
    <t>0136-中医科医师</t>
  </si>
  <si>
    <t>0137-心脏外科医师</t>
  </si>
  <si>
    <t>0138-血管外科医师</t>
  </si>
  <si>
    <t>0141-乳腺甲状腺外科医师</t>
  </si>
  <si>
    <t>0143-麻醉科医师</t>
  </si>
  <si>
    <t>0145-儿科医师</t>
  </si>
  <si>
    <t>0147-耳鼻咽喉头颈外科医师</t>
  </si>
  <si>
    <t>韩士龙</t>
  </si>
  <si>
    <t>0148-急诊科医师</t>
  </si>
  <si>
    <t>0149-全科医学科医师</t>
  </si>
  <si>
    <t>0152-临床营养科医师</t>
  </si>
  <si>
    <t>0153-放射诊断科医师</t>
  </si>
  <si>
    <t>0154-超声医学科医师</t>
  </si>
  <si>
    <t>0155-功能科医师</t>
  </si>
  <si>
    <t>0156-病理科医师</t>
  </si>
  <si>
    <t>0157-感染和疾病控制医师</t>
  </si>
  <si>
    <t>0158-康复技师</t>
  </si>
  <si>
    <t>0159-放射技师</t>
  </si>
  <si>
    <t>0160-药学部药师</t>
  </si>
  <si>
    <t>0161-检验技师</t>
  </si>
  <si>
    <t>0162-病理科技术员</t>
  </si>
  <si>
    <t>0163-护士</t>
  </si>
  <si>
    <t>0164-办公室管理岗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</si>
</sst>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="85" zoomScaleNormal="85" workbookViewId="0" topLeftCell="A1">
      <selection activeCell="C11" sqref="C11"/>
    </sheetView>
  </sheetViews>
  <sheetFormatPr defaultColWidth="9.00390625" defaultRowHeight="34.5" customHeight="1"/>
  <cols>
    <col min="1" max="1" width="5.8515625" style="4" customWidth="1"/>
    <col min="2" max="2" width="31.7109375" style="4" customWidth="1"/>
    <col min="3" max="3" width="19.8515625" style="4" customWidth="1"/>
    <col min="4" max="4" width="21.57421875" style="4" customWidth="1"/>
    <col min="5" max="5" width="15.57421875" style="4" customWidth="1"/>
    <col min="6" max="16384" width="9.00390625" style="4" customWidth="1"/>
  </cols>
  <sheetData>
    <row r="1" spans="1:2" ht="24.75" customHeight="1">
      <c r="A1" s="5" t="s">
        <v>0</v>
      </c>
      <c r="B1" s="5"/>
    </row>
    <row r="2" spans="1:5" ht="61.5" customHeight="1">
      <c r="A2" s="6" t="s">
        <v>1</v>
      </c>
      <c r="B2" s="7"/>
      <c r="C2" s="7"/>
      <c r="D2" s="7"/>
      <c r="E2" s="7"/>
    </row>
    <row r="3" spans="1:5" s="1" customFormat="1" ht="33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</row>
    <row r="4" spans="1:5" s="1" customFormat="1" ht="30" customHeight="1">
      <c r="A4" s="11">
        <v>1</v>
      </c>
      <c r="B4" s="12" t="s">
        <v>7</v>
      </c>
      <c r="C4" s="11" t="str">
        <f>"尹建忠"</f>
        <v>尹建忠</v>
      </c>
      <c r="D4" s="11" t="s">
        <v>8</v>
      </c>
      <c r="E4" s="11"/>
    </row>
    <row r="5" spans="1:5" s="1" customFormat="1" ht="30" customHeight="1">
      <c r="A5" s="11">
        <v>2</v>
      </c>
      <c r="B5" s="13" t="s">
        <v>9</v>
      </c>
      <c r="C5" s="11" t="str">
        <f>"王绍胜"</f>
        <v>王绍胜</v>
      </c>
      <c r="D5" s="11" t="s">
        <v>8</v>
      </c>
      <c r="E5" s="14"/>
    </row>
    <row r="6" spans="1:5" s="1" customFormat="1" ht="30" customHeight="1">
      <c r="A6" s="11">
        <v>3</v>
      </c>
      <c r="B6" s="12" t="s">
        <v>10</v>
      </c>
      <c r="C6" s="11" t="str">
        <f>"卢玮"</f>
        <v>卢玮</v>
      </c>
      <c r="D6" s="11" t="s">
        <v>8</v>
      </c>
      <c r="E6" s="11"/>
    </row>
    <row r="7" spans="1:5" s="2" customFormat="1" ht="30" customHeight="1">
      <c r="A7" s="11">
        <v>4</v>
      </c>
      <c r="B7" s="13" t="s">
        <v>11</v>
      </c>
      <c r="C7" s="11" t="str">
        <f>"符沙沙"</f>
        <v>符沙沙</v>
      </c>
      <c r="D7" s="11" t="s">
        <v>8</v>
      </c>
      <c r="E7" s="11"/>
    </row>
    <row r="8" spans="1:5" s="1" customFormat="1" ht="30" customHeight="1">
      <c r="A8" s="11">
        <v>5</v>
      </c>
      <c r="B8" s="12" t="s">
        <v>12</v>
      </c>
      <c r="C8" s="11" t="str">
        <f>"佟超"</f>
        <v>佟超</v>
      </c>
      <c r="D8" s="11" t="s">
        <v>8</v>
      </c>
      <c r="E8" s="11"/>
    </row>
    <row r="9" spans="1:5" s="1" customFormat="1" ht="30" customHeight="1">
      <c r="A9" s="11">
        <v>6</v>
      </c>
      <c r="B9" s="13" t="s">
        <v>13</v>
      </c>
      <c r="C9" s="11" t="str">
        <f>"麦文豪"</f>
        <v>麦文豪</v>
      </c>
      <c r="D9" s="11" t="s">
        <v>8</v>
      </c>
      <c r="E9" s="11"/>
    </row>
    <row r="10" spans="1:5" s="1" customFormat="1" ht="30" customHeight="1">
      <c r="A10" s="11">
        <v>7</v>
      </c>
      <c r="B10" s="12" t="s">
        <v>14</v>
      </c>
      <c r="C10" s="11" t="str">
        <f>"陈绍山"</f>
        <v>陈绍山</v>
      </c>
      <c r="D10" s="11" t="s">
        <v>8</v>
      </c>
      <c r="E10" s="11"/>
    </row>
    <row r="11" spans="1:5" s="1" customFormat="1" ht="30" customHeight="1">
      <c r="A11" s="11">
        <v>8</v>
      </c>
      <c r="B11" s="12" t="s">
        <v>15</v>
      </c>
      <c r="C11" s="11" t="str">
        <f>"郭林旺"</f>
        <v>郭林旺</v>
      </c>
      <c r="D11" s="11" t="s">
        <v>8</v>
      </c>
      <c r="E11" s="11"/>
    </row>
    <row r="12" spans="1:5" s="1" customFormat="1" ht="30" customHeight="1">
      <c r="A12" s="11">
        <v>9</v>
      </c>
      <c r="B12" s="13" t="s">
        <v>16</v>
      </c>
      <c r="C12" s="11" t="str">
        <f>"王丽"</f>
        <v>王丽</v>
      </c>
      <c r="D12" s="11" t="s">
        <v>8</v>
      </c>
      <c r="E12" s="11"/>
    </row>
    <row r="13" spans="1:5" s="1" customFormat="1" ht="30" customHeight="1">
      <c r="A13" s="11">
        <v>10</v>
      </c>
      <c r="B13" s="13" t="s">
        <v>17</v>
      </c>
      <c r="C13" s="11" t="str">
        <f>"门慧"</f>
        <v>门慧</v>
      </c>
      <c r="D13" s="11" t="s">
        <v>8</v>
      </c>
      <c r="E13" s="11"/>
    </row>
    <row r="14" spans="1:5" s="1" customFormat="1" ht="30" customHeight="1">
      <c r="A14" s="11">
        <v>11</v>
      </c>
      <c r="B14" s="13" t="s">
        <v>18</v>
      </c>
      <c r="C14" s="11" t="str">
        <f>"韩奖励"</f>
        <v>韩奖励</v>
      </c>
      <c r="D14" s="11" t="s">
        <v>8</v>
      </c>
      <c r="E14" s="11"/>
    </row>
    <row r="15" spans="1:5" s="1" customFormat="1" ht="30" customHeight="1">
      <c r="A15" s="11">
        <v>12</v>
      </c>
      <c r="B15" s="12" t="s">
        <v>18</v>
      </c>
      <c r="C15" s="15" t="str">
        <f>"汤宏"</f>
        <v>汤宏</v>
      </c>
      <c r="D15" s="11" t="s">
        <v>8</v>
      </c>
      <c r="E15" s="11"/>
    </row>
    <row r="16" spans="1:5" s="1" customFormat="1" ht="30" customHeight="1">
      <c r="A16" s="11">
        <v>13</v>
      </c>
      <c r="B16" s="12" t="s">
        <v>19</v>
      </c>
      <c r="C16" s="11" t="str">
        <f>"杨瑞宝"</f>
        <v>杨瑞宝</v>
      </c>
      <c r="D16" s="11" t="s">
        <v>8</v>
      </c>
      <c r="E16" s="11"/>
    </row>
    <row r="17" spans="1:5" s="1" customFormat="1" ht="30" customHeight="1">
      <c r="A17" s="11">
        <v>14</v>
      </c>
      <c r="B17" s="13" t="s">
        <v>20</v>
      </c>
      <c r="C17" s="11" t="str">
        <f>"黄灵"</f>
        <v>黄灵</v>
      </c>
      <c r="D17" s="11" t="s">
        <v>8</v>
      </c>
      <c r="E17" s="15"/>
    </row>
    <row r="18" spans="1:5" s="1" customFormat="1" ht="30" customHeight="1">
      <c r="A18" s="11">
        <v>15</v>
      </c>
      <c r="B18" s="13" t="s">
        <v>21</v>
      </c>
      <c r="C18" s="16" t="str">
        <f>"陈训春"</f>
        <v>陈训春</v>
      </c>
      <c r="D18" s="17" t="s">
        <v>22</v>
      </c>
      <c r="E18" s="11"/>
    </row>
    <row r="19" spans="1:5" s="3" customFormat="1" ht="30" customHeight="1">
      <c r="A19" s="11">
        <v>16</v>
      </c>
      <c r="B19" s="13" t="s">
        <v>23</v>
      </c>
      <c r="C19" s="16" t="str">
        <f>"李应明"</f>
        <v>李应明</v>
      </c>
      <c r="D19" s="16" t="s">
        <v>22</v>
      </c>
      <c r="E19" s="11"/>
    </row>
    <row r="20" spans="1:5" s="1" customFormat="1" ht="30" customHeight="1">
      <c r="A20" s="11">
        <v>17</v>
      </c>
      <c r="B20" s="13" t="s">
        <v>24</v>
      </c>
      <c r="C20" s="11" t="str">
        <f>"刘维康"</f>
        <v>刘维康</v>
      </c>
      <c r="D20" s="11" t="s">
        <v>8</v>
      </c>
      <c r="E20" s="11"/>
    </row>
    <row r="21" spans="1:5" s="1" customFormat="1" ht="30" customHeight="1">
      <c r="A21" s="11">
        <v>18</v>
      </c>
      <c r="B21" s="13" t="s">
        <v>24</v>
      </c>
      <c r="C21" s="11" t="str">
        <f>"李娇云"</f>
        <v>李娇云</v>
      </c>
      <c r="D21" s="11" t="s">
        <v>8</v>
      </c>
      <c r="E21" s="11"/>
    </row>
    <row r="22" spans="1:5" s="1" customFormat="1" ht="30" customHeight="1">
      <c r="A22" s="11">
        <v>19</v>
      </c>
      <c r="B22" s="13" t="s">
        <v>24</v>
      </c>
      <c r="C22" s="11" t="str">
        <f>"周玉"</f>
        <v>周玉</v>
      </c>
      <c r="D22" s="11" t="s">
        <v>8</v>
      </c>
      <c r="E22" s="11"/>
    </row>
    <row r="23" spans="1:5" s="1" customFormat="1" ht="30" customHeight="1">
      <c r="A23" s="11">
        <v>20</v>
      </c>
      <c r="B23" s="13" t="s">
        <v>25</v>
      </c>
      <c r="C23" s="11" t="str">
        <f>"辜文君"</f>
        <v>辜文君</v>
      </c>
      <c r="D23" s="11" t="s">
        <v>8</v>
      </c>
      <c r="E23" s="11"/>
    </row>
    <row r="24" spans="1:5" s="1" customFormat="1" ht="30" customHeight="1">
      <c r="A24" s="11">
        <v>21</v>
      </c>
      <c r="B24" s="13" t="s">
        <v>26</v>
      </c>
      <c r="C24" s="11" t="str">
        <f>"张琳琳"</f>
        <v>张琳琳</v>
      </c>
      <c r="D24" s="11" t="s">
        <v>8</v>
      </c>
      <c r="E24" s="11"/>
    </row>
    <row r="25" spans="1:5" s="1" customFormat="1" ht="30" customHeight="1">
      <c r="A25" s="11">
        <v>22</v>
      </c>
      <c r="B25" s="13" t="s">
        <v>27</v>
      </c>
      <c r="C25" s="11" t="str">
        <f>"容铭"</f>
        <v>容铭</v>
      </c>
      <c r="D25" s="11" t="s">
        <v>8</v>
      </c>
      <c r="E25" s="11"/>
    </row>
    <row r="26" spans="1:5" s="1" customFormat="1" ht="30" customHeight="1">
      <c r="A26" s="11">
        <v>23</v>
      </c>
      <c r="B26" s="13" t="s">
        <v>28</v>
      </c>
      <c r="C26" s="11" t="str">
        <f>"何彩虹"</f>
        <v>何彩虹</v>
      </c>
      <c r="D26" s="11" t="s">
        <v>8</v>
      </c>
      <c r="E26" s="11"/>
    </row>
    <row r="27" spans="1:5" s="1" customFormat="1" ht="30" customHeight="1">
      <c r="A27" s="11">
        <v>24</v>
      </c>
      <c r="B27" s="13" t="s">
        <v>29</v>
      </c>
      <c r="C27" s="11" t="str">
        <f>"邢静"</f>
        <v>邢静</v>
      </c>
      <c r="D27" s="11" t="s">
        <v>8</v>
      </c>
      <c r="E27" s="11"/>
    </row>
    <row r="28" spans="1:5" s="1" customFormat="1" ht="30" customHeight="1">
      <c r="A28" s="11">
        <v>25</v>
      </c>
      <c r="B28" s="13" t="s">
        <v>30</v>
      </c>
      <c r="C28" s="11" t="str">
        <f>"韩惠仙"</f>
        <v>韩惠仙</v>
      </c>
      <c r="D28" s="11" t="s">
        <v>8</v>
      </c>
      <c r="E28" s="11"/>
    </row>
    <row r="29" spans="1:5" s="1" customFormat="1" ht="30" customHeight="1">
      <c r="A29" s="11">
        <v>26</v>
      </c>
      <c r="B29" s="13" t="s">
        <v>30</v>
      </c>
      <c r="C29" s="16" t="str">
        <f>"林正梅"</f>
        <v>林正梅</v>
      </c>
      <c r="D29" s="18" t="s">
        <v>31</v>
      </c>
      <c r="E29" s="19" t="s">
        <v>32</v>
      </c>
    </row>
    <row r="30" spans="1:5" s="1" customFormat="1" ht="30" customHeight="1">
      <c r="A30" s="11">
        <v>27</v>
      </c>
      <c r="B30" s="13" t="s">
        <v>33</v>
      </c>
      <c r="C30" s="16" t="str">
        <f>"李文妙"</f>
        <v>李文妙</v>
      </c>
      <c r="D30" s="16" t="s">
        <v>8</v>
      </c>
      <c r="E30" s="11"/>
    </row>
    <row r="31" spans="1:5" s="1" customFormat="1" ht="30" customHeight="1">
      <c r="A31" s="11">
        <v>28</v>
      </c>
      <c r="B31" s="13" t="s">
        <v>33</v>
      </c>
      <c r="C31" s="16" t="str">
        <f>"杨晨希"</f>
        <v>杨晨希</v>
      </c>
      <c r="D31" s="16" t="s">
        <v>8</v>
      </c>
      <c r="E31" s="11"/>
    </row>
    <row r="32" spans="1:5" s="1" customFormat="1" ht="30" customHeight="1">
      <c r="A32" s="11">
        <v>29</v>
      </c>
      <c r="B32" s="13" t="s">
        <v>33</v>
      </c>
      <c r="C32" s="16" t="str">
        <f>"潘蕾"</f>
        <v>潘蕾</v>
      </c>
      <c r="D32" s="16" t="s">
        <v>8</v>
      </c>
      <c r="E32" s="11"/>
    </row>
    <row r="33" spans="1:5" s="1" customFormat="1" ht="30" customHeight="1">
      <c r="A33" s="11">
        <v>30</v>
      </c>
      <c r="B33" s="13" t="s">
        <v>33</v>
      </c>
      <c r="C33" s="16" t="str">
        <f>"刘春丽"</f>
        <v>刘春丽</v>
      </c>
      <c r="D33" s="16" t="s">
        <v>8</v>
      </c>
      <c r="E33" s="11"/>
    </row>
    <row r="34" spans="1:5" s="1" customFormat="1" ht="30" customHeight="1">
      <c r="A34" s="11">
        <v>31</v>
      </c>
      <c r="B34" s="13" t="s">
        <v>33</v>
      </c>
      <c r="C34" s="16" t="str">
        <f>"邹胜平"</f>
        <v>邹胜平</v>
      </c>
      <c r="D34" s="16" t="s">
        <v>8</v>
      </c>
      <c r="E34" s="11"/>
    </row>
    <row r="35" spans="1:5" s="1" customFormat="1" ht="30" customHeight="1">
      <c r="A35" s="11">
        <v>32</v>
      </c>
      <c r="B35" s="13" t="s">
        <v>34</v>
      </c>
      <c r="C35" s="16" t="str">
        <f>"李彬彬"</f>
        <v>李彬彬</v>
      </c>
      <c r="D35" s="16" t="s">
        <v>8</v>
      </c>
      <c r="E35" s="11"/>
    </row>
    <row r="36" spans="1:5" s="1" customFormat="1" ht="30" customHeight="1">
      <c r="A36" s="11">
        <v>33</v>
      </c>
      <c r="B36" s="13" t="s">
        <v>34</v>
      </c>
      <c r="C36" s="16" t="str">
        <f>"范倩倩"</f>
        <v>范倩倩</v>
      </c>
      <c r="D36" s="16" t="s">
        <v>8</v>
      </c>
      <c r="E36" s="11"/>
    </row>
    <row r="37" spans="1:5" s="1" customFormat="1" ht="30" customHeight="1">
      <c r="A37" s="11">
        <v>34</v>
      </c>
      <c r="B37" s="13" t="s">
        <v>35</v>
      </c>
      <c r="C37" s="16" t="str">
        <f>"林珠"</f>
        <v>林珠</v>
      </c>
      <c r="D37" s="16" t="s">
        <v>8</v>
      </c>
      <c r="E37" s="11"/>
    </row>
    <row r="38" spans="1:5" s="1" customFormat="1" ht="30" customHeight="1">
      <c r="A38" s="11">
        <v>35</v>
      </c>
      <c r="B38" s="13" t="s">
        <v>35</v>
      </c>
      <c r="C38" s="16" t="str">
        <f>"黄辛欣"</f>
        <v>黄辛欣</v>
      </c>
      <c r="D38" s="16" t="s">
        <v>8</v>
      </c>
      <c r="E38" s="11"/>
    </row>
    <row r="39" spans="1:5" s="1" customFormat="1" ht="30" customHeight="1">
      <c r="A39" s="11">
        <v>36</v>
      </c>
      <c r="B39" s="13" t="s">
        <v>36</v>
      </c>
      <c r="C39" s="16" t="str">
        <f>"云天"</f>
        <v>云天</v>
      </c>
      <c r="D39" s="16" t="s">
        <v>8</v>
      </c>
      <c r="E39" s="11"/>
    </row>
    <row r="40" spans="1:5" s="1" customFormat="1" ht="30" customHeight="1">
      <c r="A40" s="11">
        <v>37</v>
      </c>
      <c r="B40" s="13" t="s">
        <v>36</v>
      </c>
      <c r="C40" s="16" t="str">
        <f>"韩初虹"</f>
        <v>韩初虹</v>
      </c>
      <c r="D40" s="18" t="s">
        <v>31</v>
      </c>
      <c r="E40" s="19" t="s">
        <v>32</v>
      </c>
    </row>
    <row r="41" spans="1:5" s="1" customFormat="1" ht="30" customHeight="1">
      <c r="A41" s="11">
        <v>38</v>
      </c>
      <c r="B41" s="13" t="s">
        <v>36</v>
      </c>
      <c r="C41" s="16" t="str">
        <f>"何声扬"</f>
        <v>何声扬</v>
      </c>
      <c r="D41" s="16" t="s">
        <v>8</v>
      </c>
      <c r="E41" s="11"/>
    </row>
    <row r="42" spans="1:5" s="1" customFormat="1" ht="30" customHeight="1">
      <c r="A42" s="11">
        <v>39</v>
      </c>
      <c r="B42" s="13" t="s">
        <v>36</v>
      </c>
      <c r="C42" s="16" t="str">
        <f>"王强"</f>
        <v>王强</v>
      </c>
      <c r="D42" s="16" t="s">
        <v>8</v>
      </c>
      <c r="E42" s="11"/>
    </row>
    <row r="43" spans="1:5" s="1" customFormat="1" ht="30" customHeight="1">
      <c r="A43" s="11">
        <v>40</v>
      </c>
      <c r="B43" s="13" t="s">
        <v>37</v>
      </c>
      <c r="C43" s="16" t="str">
        <f>"符均"</f>
        <v>符均</v>
      </c>
      <c r="D43" s="16" t="s">
        <v>8</v>
      </c>
      <c r="E43" s="11"/>
    </row>
    <row r="44" spans="1:5" s="1" customFormat="1" ht="30" customHeight="1">
      <c r="A44" s="11">
        <v>41</v>
      </c>
      <c r="B44" s="13" t="s">
        <v>38</v>
      </c>
      <c r="C44" s="16" t="str">
        <f>"林书瀚"</f>
        <v>林书瀚</v>
      </c>
      <c r="D44" s="16" t="s">
        <v>8</v>
      </c>
      <c r="E44" s="11"/>
    </row>
    <row r="45" spans="1:5" s="1" customFormat="1" ht="30" customHeight="1">
      <c r="A45" s="11">
        <v>42</v>
      </c>
      <c r="B45" s="13" t="s">
        <v>39</v>
      </c>
      <c r="C45" s="16" t="str">
        <f>"陈元阔"</f>
        <v>陈元阔</v>
      </c>
      <c r="D45" s="16" t="s">
        <v>8</v>
      </c>
      <c r="E45" s="11"/>
    </row>
    <row r="46" spans="1:5" s="1" customFormat="1" ht="30" customHeight="1">
      <c r="A46" s="11">
        <v>43</v>
      </c>
      <c r="B46" s="13" t="s">
        <v>39</v>
      </c>
      <c r="C46" s="16" t="str">
        <f>"陈娟"</f>
        <v>陈娟</v>
      </c>
      <c r="D46" s="16" t="s">
        <v>8</v>
      </c>
      <c r="E46" s="11"/>
    </row>
    <row r="47" spans="1:5" s="1" customFormat="1" ht="30" customHeight="1">
      <c r="A47" s="11">
        <v>44</v>
      </c>
      <c r="B47" s="13" t="s">
        <v>40</v>
      </c>
      <c r="C47" s="16" t="str">
        <f>"王训凯"</f>
        <v>王训凯</v>
      </c>
      <c r="D47" s="16" t="s">
        <v>8</v>
      </c>
      <c r="E47" s="11"/>
    </row>
    <row r="48" spans="1:5" s="1" customFormat="1" ht="30" customHeight="1">
      <c r="A48" s="11">
        <v>45</v>
      </c>
      <c r="B48" s="13" t="s">
        <v>41</v>
      </c>
      <c r="C48" s="16" t="str">
        <f>"薛海龙"</f>
        <v>薛海龙</v>
      </c>
      <c r="D48" s="16" t="s">
        <v>8</v>
      </c>
      <c r="E48" s="11"/>
    </row>
    <row r="49" spans="1:5" s="1" customFormat="1" ht="30" customHeight="1">
      <c r="A49" s="11">
        <v>46</v>
      </c>
      <c r="B49" s="13" t="s">
        <v>42</v>
      </c>
      <c r="C49" s="16" t="str">
        <f>"邓铖"</f>
        <v>邓铖</v>
      </c>
      <c r="D49" s="16" t="s">
        <v>8</v>
      </c>
      <c r="E49" s="11"/>
    </row>
    <row r="50" spans="1:5" s="1" customFormat="1" ht="30" customHeight="1">
      <c r="A50" s="11">
        <v>47</v>
      </c>
      <c r="B50" s="13" t="s">
        <v>43</v>
      </c>
      <c r="C50" s="16" t="str">
        <f>"苏定胜"</f>
        <v>苏定胜</v>
      </c>
      <c r="D50" s="16" t="s">
        <v>8</v>
      </c>
      <c r="E50" s="11"/>
    </row>
    <row r="51" spans="1:5" s="1" customFormat="1" ht="30" customHeight="1">
      <c r="A51" s="11">
        <v>48</v>
      </c>
      <c r="B51" s="13" t="s">
        <v>43</v>
      </c>
      <c r="C51" s="16" t="str">
        <f>"刘山业"</f>
        <v>刘山业</v>
      </c>
      <c r="D51" s="16" t="s">
        <v>8</v>
      </c>
      <c r="E51" s="11"/>
    </row>
    <row r="52" spans="1:5" s="1" customFormat="1" ht="30" customHeight="1">
      <c r="A52" s="11">
        <v>49</v>
      </c>
      <c r="B52" s="13" t="s">
        <v>43</v>
      </c>
      <c r="C52" s="16" t="str">
        <f>"李进"</f>
        <v>李进</v>
      </c>
      <c r="D52" s="16" t="s">
        <v>8</v>
      </c>
      <c r="E52" s="11"/>
    </row>
    <row r="53" spans="1:5" s="1" customFormat="1" ht="30" customHeight="1">
      <c r="A53" s="11">
        <v>50</v>
      </c>
      <c r="B53" s="13" t="s">
        <v>44</v>
      </c>
      <c r="C53" s="16" t="str">
        <f>"覃琼玉"</f>
        <v>覃琼玉</v>
      </c>
      <c r="D53" s="16" t="s">
        <v>8</v>
      </c>
      <c r="E53" s="11"/>
    </row>
    <row r="54" spans="1:5" s="1" customFormat="1" ht="30" customHeight="1">
      <c r="A54" s="11">
        <v>51</v>
      </c>
      <c r="B54" s="13" t="s">
        <v>45</v>
      </c>
      <c r="C54" s="16" t="s">
        <v>46</v>
      </c>
      <c r="D54" s="16" t="s">
        <v>8</v>
      </c>
      <c r="E54" s="11"/>
    </row>
    <row r="55" spans="1:5" s="1" customFormat="1" ht="30" customHeight="1">
      <c r="A55" s="11">
        <v>52</v>
      </c>
      <c r="B55" s="13" t="s">
        <v>45</v>
      </c>
      <c r="C55" s="16" t="str">
        <f>"王臻妮"</f>
        <v>王臻妮</v>
      </c>
      <c r="D55" s="16" t="s">
        <v>8</v>
      </c>
      <c r="E55" s="11"/>
    </row>
    <row r="56" spans="1:5" s="1" customFormat="1" ht="30" customHeight="1">
      <c r="A56" s="11">
        <v>53</v>
      </c>
      <c r="B56" s="13" t="s">
        <v>47</v>
      </c>
      <c r="C56" s="16" t="str">
        <f>"苏剑飞"</f>
        <v>苏剑飞</v>
      </c>
      <c r="D56" s="16" t="s">
        <v>8</v>
      </c>
      <c r="E56" s="11"/>
    </row>
    <row r="57" spans="1:5" s="1" customFormat="1" ht="30" customHeight="1">
      <c r="A57" s="11">
        <v>54</v>
      </c>
      <c r="B57" s="13" t="s">
        <v>48</v>
      </c>
      <c r="C57" s="16" t="str">
        <f>"符燕群"</f>
        <v>符燕群</v>
      </c>
      <c r="D57" s="18" t="s">
        <v>31</v>
      </c>
      <c r="E57" s="19" t="s">
        <v>32</v>
      </c>
    </row>
    <row r="58" spans="1:5" s="1" customFormat="1" ht="30" customHeight="1">
      <c r="A58" s="11">
        <v>55</v>
      </c>
      <c r="B58" s="13" t="s">
        <v>49</v>
      </c>
      <c r="C58" s="16" t="str">
        <f>"陈世宇"</f>
        <v>陈世宇</v>
      </c>
      <c r="D58" s="16" t="s">
        <v>8</v>
      </c>
      <c r="E58" s="11"/>
    </row>
    <row r="59" spans="1:5" s="1" customFormat="1" ht="30" customHeight="1">
      <c r="A59" s="11">
        <v>56</v>
      </c>
      <c r="B59" s="13" t="s">
        <v>50</v>
      </c>
      <c r="C59" s="16" t="str">
        <f>"王天灏"</f>
        <v>王天灏</v>
      </c>
      <c r="D59" s="16" t="s">
        <v>8</v>
      </c>
      <c r="E59" s="11"/>
    </row>
    <row r="60" spans="1:5" s="1" customFormat="1" ht="30" customHeight="1">
      <c r="A60" s="11">
        <v>57</v>
      </c>
      <c r="B60" s="13" t="s">
        <v>50</v>
      </c>
      <c r="C60" s="16" t="str">
        <f>"胡秀蕊"</f>
        <v>胡秀蕊</v>
      </c>
      <c r="D60" s="16" t="s">
        <v>8</v>
      </c>
      <c r="E60" s="11"/>
    </row>
    <row r="61" spans="1:5" s="1" customFormat="1" ht="30" customHeight="1">
      <c r="A61" s="11">
        <v>58</v>
      </c>
      <c r="B61" s="13" t="s">
        <v>50</v>
      </c>
      <c r="C61" s="16" t="str">
        <f>"符小花"</f>
        <v>符小花</v>
      </c>
      <c r="D61" s="16" t="s">
        <v>8</v>
      </c>
      <c r="E61" s="11"/>
    </row>
    <row r="62" spans="1:5" s="1" customFormat="1" ht="30" customHeight="1">
      <c r="A62" s="11">
        <v>59</v>
      </c>
      <c r="B62" s="13" t="s">
        <v>51</v>
      </c>
      <c r="C62" s="16" t="str">
        <f>"杨暖"</f>
        <v>杨暖</v>
      </c>
      <c r="D62" s="16" t="s">
        <v>8</v>
      </c>
      <c r="E62" s="11"/>
    </row>
    <row r="63" spans="1:5" s="1" customFormat="1" ht="30" customHeight="1">
      <c r="A63" s="11">
        <v>60</v>
      </c>
      <c r="B63" s="13" t="s">
        <v>51</v>
      </c>
      <c r="C63" s="16" t="str">
        <f>"殷承日"</f>
        <v>殷承日</v>
      </c>
      <c r="D63" s="16" t="s">
        <v>8</v>
      </c>
      <c r="E63" s="11"/>
    </row>
    <row r="64" spans="1:5" s="1" customFormat="1" ht="30" customHeight="1">
      <c r="A64" s="11">
        <v>61</v>
      </c>
      <c r="B64" s="13" t="s">
        <v>51</v>
      </c>
      <c r="C64" s="16" t="str">
        <f>"姜美廉"</f>
        <v>姜美廉</v>
      </c>
      <c r="D64" s="16" t="s">
        <v>8</v>
      </c>
      <c r="E64" s="11"/>
    </row>
    <row r="65" spans="1:5" s="1" customFormat="1" ht="30" customHeight="1">
      <c r="A65" s="11">
        <v>62</v>
      </c>
      <c r="B65" s="13" t="s">
        <v>52</v>
      </c>
      <c r="C65" s="16" t="str">
        <f>"袁静"</f>
        <v>袁静</v>
      </c>
      <c r="D65" s="16" t="s">
        <v>8</v>
      </c>
      <c r="E65" s="11"/>
    </row>
    <row r="66" spans="1:5" s="1" customFormat="1" ht="30" customHeight="1">
      <c r="A66" s="11">
        <v>63</v>
      </c>
      <c r="B66" s="13" t="s">
        <v>52</v>
      </c>
      <c r="C66" s="16" t="str">
        <f>"劳芬"</f>
        <v>劳芬</v>
      </c>
      <c r="D66" s="16" t="s">
        <v>8</v>
      </c>
      <c r="E66" s="11"/>
    </row>
    <row r="67" spans="1:5" s="1" customFormat="1" ht="30" customHeight="1">
      <c r="A67" s="11">
        <v>64</v>
      </c>
      <c r="B67" s="13" t="s">
        <v>53</v>
      </c>
      <c r="C67" s="16" t="str">
        <f>"周艺杰"</f>
        <v>周艺杰</v>
      </c>
      <c r="D67" s="17" t="s">
        <v>22</v>
      </c>
      <c r="E67" s="11"/>
    </row>
    <row r="68" spans="1:5" s="1" customFormat="1" ht="30" customHeight="1">
      <c r="A68" s="11">
        <v>65</v>
      </c>
      <c r="B68" s="13" t="s">
        <v>54</v>
      </c>
      <c r="C68" s="16" t="str">
        <f>"文吉丽"</f>
        <v>文吉丽</v>
      </c>
      <c r="D68" s="16" t="s">
        <v>8</v>
      </c>
      <c r="E68" s="11"/>
    </row>
    <row r="69" spans="1:5" s="1" customFormat="1" ht="30" customHeight="1">
      <c r="A69" s="11">
        <v>66</v>
      </c>
      <c r="B69" s="13" t="s">
        <v>55</v>
      </c>
      <c r="C69" s="16" t="str">
        <f>"冯兵"</f>
        <v>冯兵</v>
      </c>
      <c r="D69" s="16" t="s">
        <v>8</v>
      </c>
      <c r="E69" s="11"/>
    </row>
    <row r="70" spans="1:5" s="1" customFormat="1" ht="30" customHeight="1">
      <c r="A70" s="11">
        <v>67</v>
      </c>
      <c r="B70" s="13" t="s">
        <v>55</v>
      </c>
      <c r="C70" s="16" t="str">
        <f>"何惜"</f>
        <v>何惜</v>
      </c>
      <c r="D70" s="16" t="s">
        <v>8</v>
      </c>
      <c r="E70" s="11"/>
    </row>
    <row r="71" spans="1:5" s="1" customFormat="1" ht="30" customHeight="1">
      <c r="A71" s="11">
        <v>68</v>
      </c>
      <c r="B71" s="13" t="s">
        <v>55</v>
      </c>
      <c r="C71" s="16" t="str">
        <f>"巫伟炜"</f>
        <v>巫伟炜</v>
      </c>
      <c r="D71" s="16" t="s">
        <v>8</v>
      </c>
      <c r="E71" s="11"/>
    </row>
    <row r="72" spans="1:5" s="1" customFormat="1" ht="30" customHeight="1">
      <c r="A72" s="11">
        <v>69</v>
      </c>
      <c r="B72" s="13" t="s">
        <v>56</v>
      </c>
      <c r="C72" s="16" t="str">
        <f>"蒋广亮"</f>
        <v>蒋广亮</v>
      </c>
      <c r="D72" s="16" t="s">
        <v>8</v>
      </c>
      <c r="E72" s="11"/>
    </row>
    <row r="73" spans="1:5" s="1" customFormat="1" ht="30" customHeight="1">
      <c r="A73" s="11">
        <v>70</v>
      </c>
      <c r="B73" s="13" t="s">
        <v>56</v>
      </c>
      <c r="C73" s="16" t="str">
        <f>"刘克辉"</f>
        <v>刘克辉</v>
      </c>
      <c r="D73" s="16" t="s">
        <v>8</v>
      </c>
      <c r="E73" s="11"/>
    </row>
    <row r="74" spans="1:5" s="1" customFormat="1" ht="30" customHeight="1">
      <c r="A74" s="11">
        <v>71</v>
      </c>
      <c r="B74" s="13" t="s">
        <v>56</v>
      </c>
      <c r="C74" s="16" t="str">
        <f>"林婉"</f>
        <v>林婉</v>
      </c>
      <c r="D74" s="16" t="s">
        <v>8</v>
      </c>
      <c r="E74" s="11"/>
    </row>
    <row r="75" spans="1:5" s="1" customFormat="1" ht="30" customHeight="1">
      <c r="A75" s="11">
        <v>72</v>
      </c>
      <c r="B75" s="13" t="s">
        <v>57</v>
      </c>
      <c r="C75" s="16" t="str">
        <f>"纪翠芳"</f>
        <v>纪翠芳</v>
      </c>
      <c r="D75" s="16" t="s">
        <v>8</v>
      </c>
      <c r="E75" s="11"/>
    </row>
    <row r="76" spans="1:5" s="1" customFormat="1" ht="30" customHeight="1">
      <c r="A76" s="11">
        <v>73</v>
      </c>
      <c r="B76" s="13" t="s">
        <v>57</v>
      </c>
      <c r="C76" s="16" t="str">
        <f>"王语靓"</f>
        <v>王语靓</v>
      </c>
      <c r="D76" s="16" t="s">
        <v>8</v>
      </c>
      <c r="E76" s="11"/>
    </row>
    <row r="77" spans="1:5" s="1" customFormat="1" ht="30" customHeight="1">
      <c r="A77" s="11">
        <v>74</v>
      </c>
      <c r="B77" s="13" t="s">
        <v>57</v>
      </c>
      <c r="C77" s="16" t="str">
        <f>"曾玮"</f>
        <v>曾玮</v>
      </c>
      <c r="D77" s="16" t="s">
        <v>8</v>
      </c>
      <c r="E77" s="11"/>
    </row>
    <row r="78" spans="1:5" s="1" customFormat="1" ht="30" customHeight="1">
      <c r="A78" s="11">
        <v>75</v>
      </c>
      <c r="B78" s="13" t="s">
        <v>57</v>
      </c>
      <c r="C78" s="16" t="str">
        <f>"刘妹娟"</f>
        <v>刘妹娟</v>
      </c>
      <c r="D78" s="16" t="s">
        <v>8</v>
      </c>
      <c r="E78" s="11"/>
    </row>
    <row r="79" spans="1:5" s="1" customFormat="1" ht="30" customHeight="1">
      <c r="A79" s="11">
        <v>76</v>
      </c>
      <c r="B79" s="13" t="s">
        <v>57</v>
      </c>
      <c r="C79" s="16" t="str">
        <f>"吴平"</f>
        <v>吴平</v>
      </c>
      <c r="D79" s="16" t="s">
        <v>8</v>
      </c>
      <c r="E79" s="11"/>
    </row>
    <row r="80" spans="1:5" s="1" customFormat="1" ht="30" customHeight="1">
      <c r="A80" s="11">
        <v>77</v>
      </c>
      <c r="B80" s="13" t="s">
        <v>57</v>
      </c>
      <c r="C80" s="16" t="str">
        <f>"王韧"</f>
        <v>王韧</v>
      </c>
      <c r="D80" s="16" t="s">
        <v>8</v>
      </c>
      <c r="E80" s="11"/>
    </row>
    <row r="81" spans="1:5" s="1" customFormat="1" ht="30" customHeight="1">
      <c r="A81" s="11">
        <v>78</v>
      </c>
      <c r="B81" s="13" t="s">
        <v>58</v>
      </c>
      <c r="C81" s="16" t="str">
        <f>"陈丽旧"</f>
        <v>陈丽旧</v>
      </c>
      <c r="D81" s="16" t="s">
        <v>8</v>
      </c>
      <c r="E81" s="11"/>
    </row>
    <row r="82" spans="1:5" s="1" customFormat="1" ht="30" customHeight="1">
      <c r="A82" s="11">
        <v>79</v>
      </c>
      <c r="B82" s="13" t="s">
        <v>58</v>
      </c>
      <c r="C82" s="16" t="str">
        <f>"黎祥丽"</f>
        <v>黎祥丽</v>
      </c>
      <c r="D82" s="18" t="s">
        <v>31</v>
      </c>
      <c r="E82" s="19" t="s">
        <v>32</v>
      </c>
    </row>
    <row r="83" spans="1:5" s="1" customFormat="1" ht="30" customHeight="1">
      <c r="A83" s="11">
        <v>80</v>
      </c>
      <c r="B83" s="13" t="s">
        <v>58</v>
      </c>
      <c r="C83" s="16" t="str">
        <f>"高元慧"</f>
        <v>高元慧</v>
      </c>
      <c r="D83" s="16" t="s">
        <v>8</v>
      </c>
      <c r="E83" s="11"/>
    </row>
    <row r="84" spans="1:5" s="1" customFormat="1" ht="30" customHeight="1">
      <c r="A84" s="11">
        <v>81</v>
      </c>
      <c r="B84" s="13" t="s">
        <v>58</v>
      </c>
      <c r="C84" s="16" t="str">
        <f>"符先先"</f>
        <v>符先先</v>
      </c>
      <c r="D84" s="16" t="s">
        <v>8</v>
      </c>
      <c r="E84" s="11"/>
    </row>
    <row r="85" spans="1:5" s="1" customFormat="1" ht="30" customHeight="1">
      <c r="A85" s="11">
        <v>82</v>
      </c>
      <c r="B85" s="13" t="s">
        <v>59</v>
      </c>
      <c r="C85" s="16" t="str">
        <f>"王祎萌"</f>
        <v>王祎萌</v>
      </c>
      <c r="D85" s="16" t="s">
        <v>8</v>
      </c>
      <c r="E85" s="11"/>
    </row>
    <row r="86" spans="1:5" s="1" customFormat="1" ht="30" customHeight="1">
      <c r="A86" s="11">
        <v>83</v>
      </c>
      <c r="B86" s="13" t="s">
        <v>60</v>
      </c>
      <c r="C86" s="16" t="str">
        <f>"许慧"</f>
        <v>许慧</v>
      </c>
      <c r="D86" s="16" t="s">
        <v>8</v>
      </c>
      <c r="E86" s="11"/>
    </row>
    <row r="87" spans="1:5" s="1" customFormat="1" ht="30" customHeight="1">
      <c r="A87" s="11">
        <v>84</v>
      </c>
      <c r="B87" s="13" t="s">
        <v>60</v>
      </c>
      <c r="C87" s="16" t="str">
        <f>"谭瑶"</f>
        <v>谭瑶</v>
      </c>
      <c r="D87" s="16" t="s">
        <v>8</v>
      </c>
      <c r="E87" s="11"/>
    </row>
    <row r="88" spans="1:5" s="1" customFormat="1" ht="30" customHeight="1">
      <c r="A88" s="11">
        <v>85</v>
      </c>
      <c r="B88" s="13" t="s">
        <v>60</v>
      </c>
      <c r="C88" s="16" t="str">
        <f>"钱琴"</f>
        <v>钱琴</v>
      </c>
      <c r="D88" s="16" t="s">
        <v>8</v>
      </c>
      <c r="E88" s="11"/>
    </row>
    <row r="89" spans="1:5" s="1" customFormat="1" ht="30" customHeight="1">
      <c r="A89" s="11">
        <v>86</v>
      </c>
      <c r="B89" s="13" t="s">
        <v>60</v>
      </c>
      <c r="C89" s="16" t="str">
        <f>"吴培梨"</f>
        <v>吴培梨</v>
      </c>
      <c r="D89" s="16" t="s">
        <v>8</v>
      </c>
      <c r="E89" s="11"/>
    </row>
    <row r="90" spans="1:5" s="1" customFormat="1" ht="30" customHeight="1">
      <c r="A90" s="11">
        <v>87</v>
      </c>
      <c r="B90" s="13" t="s">
        <v>60</v>
      </c>
      <c r="C90" s="16" t="str">
        <f>"翁珍惠"</f>
        <v>翁珍惠</v>
      </c>
      <c r="D90" s="16" t="s">
        <v>8</v>
      </c>
      <c r="E90" s="11"/>
    </row>
    <row r="91" spans="1:5" s="1" customFormat="1" ht="30" customHeight="1">
      <c r="A91" s="11">
        <v>88</v>
      </c>
      <c r="B91" s="13" t="s">
        <v>60</v>
      </c>
      <c r="C91" s="16" t="str">
        <f>"谭小菲"</f>
        <v>谭小菲</v>
      </c>
      <c r="D91" s="16" t="s">
        <v>8</v>
      </c>
      <c r="E91" s="11"/>
    </row>
    <row r="92" spans="1:5" s="1" customFormat="1" ht="30" customHeight="1">
      <c r="A92" s="11">
        <v>89</v>
      </c>
      <c r="B92" s="13" t="s">
        <v>60</v>
      </c>
      <c r="C92" s="16" t="str">
        <f>"方梦"</f>
        <v>方梦</v>
      </c>
      <c r="D92" s="16" t="s">
        <v>8</v>
      </c>
      <c r="E92" s="11"/>
    </row>
    <row r="93" spans="1:5" s="1" customFormat="1" ht="30" customHeight="1">
      <c r="A93" s="11">
        <v>90</v>
      </c>
      <c r="B93" s="13" t="s">
        <v>60</v>
      </c>
      <c r="C93" s="16" t="str">
        <f>"王小慧"</f>
        <v>王小慧</v>
      </c>
      <c r="D93" s="16" t="s">
        <v>8</v>
      </c>
      <c r="E93" s="11"/>
    </row>
    <row r="94" spans="1:5" s="1" customFormat="1" ht="30" customHeight="1">
      <c r="A94" s="11">
        <v>91</v>
      </c>
      <c r="B94" s="13" t="s">
        <v>60</v>
      </c>
      <c r="C94" s="16" t="str">
        <f>"叶海慧"</f>
        <v>叶海慧</v>
      </c>
      <c r="D94" s="16" t="s">
        <v>8</v>
      </c>
      <c r="E94" s="11"/>
    </row>
    <row r="95" spans="1:5" s="1" customFormat="1" ht="30" customHeight="1">
      <c r="A95" s="11">
        <v>92</v>
      </c>
      <c r="B95" s="13" t="s">
        <v>60</v>
      </c>
      <c r="C95" s="16" t="str">
        <f>"黄园园"</f>
        <v>黄园园</v>
      </c>
      <c r="D95" s="16" t="s">
        <v>8</v>
      </c>
      <c r="E95" s="11"/>
    </row>
    <row r="96" spans="1:5" s="1" customFormat="1" ht="30" customHeight="1">
      <c r="A96" s="11">
        <v>93</v>
      </c>
      <c r="B96" s="13" t="s">
        <v>60</v>
      </c>
      <c r="C96" s="16" t="str">
        <f>"李秀珠"</f>
        <v>李秀珠</v>
      </c>
      <c r="D96" s="16" t="s">
        <v>8</v>
      </c>
      <c r="E96" s="11"/>
    </row>
    <row r="97" spans="1:5" s="1" customFormat="1" ht="30" customHeight="1">
      <c r="A97" s="11">
        <v>94</v>
      </c>
      <c r="B97" s="13" t="s">
        <v>60</v>
      </c>
      <c r="C97" s="16" t="str">
        <f>"赵娜"</f>
        <v>赵娜</v>
      </c>
      <c r="D97" s="16" t="s">
        <v>8</v>
      </c>
      <c r="E97" s="11"/>
    </row>
    <row r="98" spans="1:5" s="1" customFormat="1" ht="30" customHeight="1">
      <c r="A98" s="11">
        <v>95</v>
      </c>
      <c r="B98" s="13" t="s">
        <v>60</v>
      </c>
      <c r="C98" s="16" t="str">
        <f>"林亚娇"</f>
        <v>林亚娇</v>
      </c>
      <c r="D98" s="16" t="s">
        <v>8</v>
      </c>
      <c r="E98" s="11"/>
    </row>
    <row r="99" spans="1:5" s="1" customFormat="1" ht="30" customHeight="1">
      <c r="A99" s="11">
        <v>96</v>
      </c>
      <c r="B99" s="13" t="s">
        <v>60</v>
      </c>
      <c r="C99" s="16" t="str">
        <f>"刘桂丹"</f>
        <v>刘桂丹</v>
      </c>
      <c r="D99" s="16" t="s">
        <v>8</v>
      </c>
      <c r="E99" s="11"/>
    </row>
    <row r="100" spans="1:5" s="1" customFormat="1" ht="30" customHeight="1">
      <c r="A100" s="11">
        <v>97</v>
      </c>
      <c r="B100" s="13" t="s">
        <v>60</v>
      </c>
      <c r="C100" s="16" t="str">
        <f>"吴炆穗"</f>
        <v>吴炆穗</v>
      </c>
      <c r="D100" s="16" t="s">
        <v>8</v>
      </c>
      <c r="E100" s="11"/>
    </row>
    <row r="101" spans="1:5" s="1" customFormat="1" ht="30" customHeight="1">
      <c r="A101" s="11">
        <v>98</v>
      </c>
      <c r="B101" s="13" t="s">
        <v>60</v>
      </c>
      <c r="C101" s="16" t="str">
        <f>"王玉川"</f>
        <v>王玉川</v>
      </c>
      <c r="D101" s="16" t="s">
        <v>8</v>
      </c>
      <c r="E101" s="11"/>
    </row>
    <row r="102" spans="1:5" s="1" customFormat="1" ht="30" customHeight="1">
      <c r="A102" s="11">
        <v>99</v>
      </c>
      <c r="B102" s="13" t="s">
        <v>60</v>
      </c>
      <c r="C102" s="16" t="str">
        <f>"陈英爽"</f>
        <v>陈英爽</v>
      </c>
      <c r="D102" s="18" t="s">
        <v>31</v>
      </c>
      <c r="E102" s="19" t="s">
        <v>32</v>
      </c>
    </row>
    <row r="103" spans="1:5" s="1" customFormat="1" ht="30" customHeight="1">
      <c r="A103" s="11">
        <v>100</v>
      </c>
      <c r="B103" s="13" t="s">
        <v>60</v>
      </c>
      <c r="C103" s="16" t="str">
        <f>"林芳宇"</f>
        <v>林芳宇</v>
      </c>
      <c r="D103" s="16" t="s">
        <v>8</v>
      </c>
      <c r="E103" s="11"/>
    </row>
    <row r="104" spans="1:5" s="1" customFormat="1" ht="30" customHeight="1">
      <c r="A104" s="11">
        <v>101</v>
      </c>
      <c r="B104" s="13" t="s">
        <v>60</v>
      </c>
      <c r="C104" s="16" t="str">
        <f>"卓青娥"</f>
        <v>卓青娥</v>
      </c>
      <c r="D104" s="16" t="s">
        <v>8</v>
      </c>
      <c r="E104" s="11"/>
    </row>
    <row r="105" spans="1:5" s="1" customFormat="1" ht="30" customHeight="1">
      <c r="A105" s="11">
        <v>102</v>
      </c>
      <c r="B105" s="13" t="s">
        <v>60</v>
      </c>
      <c r="C105" s="16" t="str">
        <f>"何敏"</f>
        <v>何敏</v>
      </c>
      <c r="D105" s="16" t="s">
        <v>8</v>
      </c>
      <c r="E105" s="11"/>
    </row>
    <row r="106" spans="1:5" s="1" customFormat="1" ht="30" customHeight="1">
      <c r="A106" s="11">
        <v>103</v>
      </c>
      <c r="B106" s="13" t="s">
        <v>60</v>
      </c>
      <c r="C106" s="16" t="str">
        <f>"麦静萍"</f>
        <v>麦静萍</v>
      </c>
      <c r="D106" s="16" t="s">
        <v>8</v>
      </c>
      <c r="E106" s="11"/>
    </row>
    <row r="107" spans="1:5" s="1" customFormat="1" ht="30" customHeight="1">
      <c r="A107" s="11">
        <v>104</v>
      </c>
      <c r="B107" s="13" t="s">
        <v>60</v>
      </c>
      <c r="C107" s="16" t="str">
        <f>"晋聪聪"</f>
        <v>晋聪聪</v>
      </c>
      <c r="D107" s="16" t="s">
        <v>8</v>
      </c>
      <c r="E107" s="11"/>
    </row>
    <row r="108" spans="1:5" s="1" customFormat="1" ht="30" customHeight="1">
      <c r="A108" s="11">
        <v>105</v>
      </c>
      <c r="B108" s="13" t="s">
        <v>60</v>
      </c>
      <c r="C108" s="16" t="str">
        <f>"高雨娇"</f>
        <v>高雨娇</v>
      </c>
      <c r="D108" s="16" t="s">
        <v>8</v>
      </c>
      <c r="E108" s="11"/>
    </row>
    <row r="109" spans="1:5" s="1" customFormat="1" ht="30" customHeight="1">
      <c r="A109" s="11">
        <v>106</v>
      </c>
      <c r="B109" s="13" t="s">
        <v>60</v>
      </c>
      <c r="C109" s="16" t="str">
        <f>"唐蕾"</f>
        <v>唐蕾</v>
      </c>
      <c r="D109" s="16" t="s">
        <v>8</v>
      </c>
      <c r="E109" s="11"/>
    </row>
    <row r="110" spans="1:5" s="1" customFormat="1" ht="30" customHeight="1">
      <c r="A110" s="11">
        <v>107</v>
      </c>
      <c r="B110" s="13" t="s">
        <v>60</v>
      </c>
      <c r="C110" s="16" t="str">
        <f>"文怡芬"</f>
        <v>文怡芬</v>
      </c>
      <c r="D110" s="16" t="s">
        <v>8</v>
      </c>
      <c r="E110" s="11"/>
    </row>
    <row r="111" spans="1:5" s="1" customFormat="1" ht="30" customHeight="1">
      <c r="A111" s="11">
        <v>108</v>
      </c>
      <c r="B111" s="13" t="s">
        <v>60</v>
      </c>
      <c r="C111" s="16" t="str">
        <f>"陈佳"</f>
        <v>陈佳</v>
      </c>
      <c r="D111" s="16" t="s">
        <v>8</v>
      </c>
      <c r="E111" s="11"/>
    </row>
    <row r="112" spans="1:5" s="1" customFormat="1" ht="30" customHeight="1">
      <c r="A112" s="11">
        <v>109</v>
      </c>
      <c r="B112" s="13" t="s">
        <v>60</v>
      </c>
      <c r="C112" s="16" t="str">
        <f>"黄蕾"</f>
        <v>黄蕾</v>
      </c>
      <c r="D112" s="16" t="s">
        <v>8</v>
      </c>
      <c r="E112" s="11"/>
    </row>
    <row r="113" spans="1:5" s="1" customFormat="1" ht="30" customHeight="1">
      <c r="A113" s="11">
        <v>110</v>
      </c>
      <c r="B113" s="13" t="s">
        <v>60</v>
      </c>
      <c r="C113" s="16" t="str">
        <f>"陈诗玲"</f>
        <v>陈诗玲</v>
      </c>
      <c r="D113" s="16" t="s">
        <v>8</v>
      </c>
      <c r="E113" s="11"/>
    </row>
    <row r="114" spans="1:5" s="1" customFormat="1" ht="30" customHeight="1">
      <c r="A114" s="11">
        <v>111</v>
      </c>
      <c r="B114" s="13" t="s">
        <v>60</v>
      </c>
      <c r="C114" s="16" t="str">
        <f>"王碧霞"</f>
        <v>王碧霞</v>
      </c>
      <c r="D114" s="16" t="s">
        <v>8</v>
      </c>
      <c r="E114" s="11"/>
    </row>
    <row r="115" spans="1:5" s="1" customFormat="1" ht="30" customHeight="1">
      <c r="A115" s="11">
        <v>112</v>
      </c>
      <c r="B115" s="13" t="s">
        <v>60</v>
      </c>
      <c r="C115" s="16" t="str">
        <f>"蔡娇娜"</f>
        <v>蔡娇娜</v>
      </c>
      <c r="D115" s="16" t="s">
        <v>8</v>
      </c>
      <c r="E115" s="11"/>
    </row>
    <row r="116" spans="1:5" s="1" customFormat="1" ht="30" customHeight="1">
      <c r="A116" s="11">
        <v>113</v>
      </c>
      <c r="B116" s="13" t="s">
        <v>60</v>
      </c>
      <c r="C116" s="16" t="str">
        <f>"官小芳"</f>
        <v>官小芳</v>
      </c>
      <c r="D116" s="16" t="s">
        <v>8</v>
      </c>
      <c r="E116" s="11"/>
    </row>
    <row r="117" spans="1:5" s="1" customFormat="1" ht="30" customHeight="1">
      <c r="A117" s="11">
        <v>114</v>
      </c>
      <c r="B117" s="13" t="s">
        <v>60</v>
      </c>
      <c r="C117" s="16" t="str">
        <f>"陈春静"</f>
        <v>陈春静</v>
      </c>
      <c r="D117" s="16" t="s">
        <v>8</v>
      </c>
      <c r="E117" s="11"/>
    </row>
    <row r="118" spans="1:5" s="1" customFormat="1" ht="30" customHeight="1">
      <c r="A118" s="11">
        <v>115</v>
      </c>
      <c r="B118" s="13" t="s">
        <v>60</v>
      </c>
      <c r="C118" s="16" t="str">
        <f>"雷新新"</f>
        <v>雷新新</v>
      </c>
      <c r="D118" s="16" t="s">
        <v>8</v>
      </c>
      <c r="E118" s="11"/>
    </row>
    <row r="119" spans="1:5" s="1" customFormat="1" ht="30" customHeight="1">
      <c r="A119" s="11">
        <v>116</v>
      </c>
      <c r="B119" s="13" t="s">
        <v>60</v>
      </c>
      <c r="C119" s="16" t="str">
        <f>"欧赛玉"</f>
        <v>欧赛玉</v>
      </c>
      <c r="D119" s="16" t="s">
        <v>8</v>
      </c>
      <c r="E119" s="11"/>
    </row>
    <row r="120" spans="1:5" s="1" customFormat="1" ht="30" customHeight="1">
      <c r="A120" s="11">
        <v>117</v>
      </c>
      <c r="B120" s="13" t="s">
        <v>60</v>
      </c>
      <c r="C120" s="16" t="str">
        <f>"莫清敏"</f>
        <v>莫清敏</v>
      </c>
      <c r="D120" s="16" t="s">
        <v>8</v>
      </c>
      <c r="E120" s="11"/>
    </row>
    <row r="121" spans="1:5" s="1" customFormat="1" ht="30" customHeight="1">
      <c r="A121" s="11">
        <v>118</v>
      </c>
      <c r="B121" s="13" t="s">
        <v>60</v>
      </c>
      <c r="C121" s="16" t="str">
        <f>"吴飞"</f>
        <v>吴飞</v>
      </c>
      <c r="D121" s="16" t="s">
        <v>8</v>
      </c>
      <c r="E121" s="11"/>
    </row>
    <row r="122" spans="1:5" s="1" customFormat="1" ht="30" customHeight="1">
      <c r="A122" s="11">
        <v>119</v>
      </c>
      <c r="B122" s="13" t="s">
        <v>60</v>
      </c>
      <c r="C122" s="16" t="str">
        <f>"颜栖栖"</f>
        <v>颜栖栖</v>
      </c>
      <c r="D122" s="16" t="s">
        <v>8</v>
      </c>
      <c r="E122" s="11"/>
    </row>
    <row r="123" spans="1:5" s="1" customFormat="1" ht="30" customHeight="1">
      <c r="A123" s="11">
        <v>120</v>
      </c>
      <c r="B123" s="13" t="s">
        <v>60</v>
      </c>
      <c r="C123" s="16" t="str">
        <f>"王家莉"</f>
        <v>王家莉</v>
      </c>
      <c r="D123" s="16" t="s">
        <v>8</v>
      </c>
      <c r="E123" s="11"/>
    </row>
    <row r="124" spans="1:5" s="1" customFormat="1" ht="30" customHeight="1">
      <c r="A124" s="11">
        <v>121</v>
      </c>
      <c r="B124" s="13" t="s">
        <v>60</v>
      </c>
      <c r="C124" s="16" t="str">
        <f>"占吉和"</f>
        <v>占吉和</v>
      </c>
      <c r="D124" s="16" t="s">
        <v>8</v>
      </c>
      <c r="E124" s="11"/>
    </row>
    <row r="125" spans="1:5" s="1" customFormat="1" ht="30" customHeight="1">
      <c r="A125" s="11">
        <v>122</v>
      </c>
      <c r="B125" s="13" t="s">
        <v>60</v>
      </c>
      <c r="C125" s="16" t="str">
        <f>"文雯"</f>
        <v>文雯</v>
      </c>
      <c r="D125" s="16" t="s">
        <v>8</v>
      </c>
      <c r="E125" s="11"/>
    </row>
    <row r="126" spans="1:5" s="1" customFormat="1" ht="30" customHeight="1">
      <c r="A126" s="11">
        <v>123</v>
      </c>
      <c r="B126" s="13" t="s">
        <v>60</v>
      </c>
      <c r="C126" s="16" t="str">
        <f>"张雪梅"</f>
        <v>张雪梅</v>
      </c>
      <c r="D126" s="16" t="s">
        <v>8</v>
      </c>
      <c r="E126" s="11"/>
    </row>
    <row r="127" spans="1:5" s="1" customFormat="1" ht="30" customHeight="1">
      <c r="A127" s="11">
        <v>124</v>
      </c>
      <c r="B127" s="13" t="s">
        <v>60</v>
      </c>
      <c r="C127" s="16" t="str">
        <f>"金颜"</f>
        <v>金颜</v>
      </c>
      <c r="D127" s="16" t="s">
        <v>8</v>
      </c>
      <c r="E127" s="11"/>
    </row>
    <row r="128" spans="1:5" s="1" customFormat="1" ht="30" customHeight="1">
      <c r="A128" s="11">
        <v>125</v>
      </c>
      <c r="B128" s="13" t="s">
        <v>60</v>
      </c>
      <c r="C128" s="16" t="str">
        <f>"张彩佳"</f>
        <v>张彩佳</v>
      </c>
      <c r="D128" s="16" t="s">
        <v>8</v>
      </c>
      <c r="E128" s="11"/>
    </row>
    <row r="129" spans="1:5" s="1" customFormat="1" ht="30" customHeight="1">
      <c r="A129" s="11">
        <v>126</v>
      </c>
      <c r="B129" s="13" t="s">
        <v>60</v>
      </c>
      <c r="C129" s="16" t="str">
        <f>"李婧"</f>
        <v>李婧</v>
      </c>
      <c r="D129" s="16" t="s">
        <v>8</v>
      </c>
      <c r="E129" s="11"/>
    </row>
    <row r="130" spans="1:5" s="1" customFormat="1" ht="30" customHeight="1">
      <c r="A130" s="11">
        <v>127</v>
      </c>
      <c r="B130" s="13" t="s">
        <v>60</v>
      </c>
      <c r="C130" s="16" t="str">
        <f>"吴燕"</f>
        <v>吴燕</v>
      </c>
      <c r="D130" s="16" t="s">
        <v>8</v>
      </c>
      <c r="E130" s="11"/>
    </row>
    <row r="131" spans="1:5" s="1" customFormat="1" ht="30" customHeight="1">
      <c r="A131" s="11">
        <v>128</v>
      </c>
      <c r="B131" s="13" t="s">
        <v>60</v>
      </c>
      <c r="C131" s="16" t="str">
        <f>"张丹丹"</f>
        <v>张丹丹</v>
      </c>
      <c r="D131" s="16" t="s">
        <v>8</v>
      </c>
      <c r="E131" s="11"/>
    </row>
    <row r="132" spans="1:5" s="1" customFormat="1" ht="30" customHeight="1">
      <c r="A132" s="11">
        <v>129</v>
      </c>
      <c r="B132" s="13" t="s">
        <v>60</v>
      </c>
      <c r="C132" s="16" t="str">
        <f>"黄心塬"</f>
        <v>黄心塬</v>
      </c>
      <c r="D132" s="16" t="s">
        <v>8</v>
      </c>
      <c r="E132" s="11"/>
    </row>
    <row r="133" spans="1:5" s="1" customFormat="1" ht="30" customHeight="1">
      <c r="A133" s="11">
        <v>130</v>
      </c>
      <c r="B133" s="13" t="s">
        <v>60</v>
      </c>
      <c r="C133" s="16" t="str">
        <f>"叶丽娜"</f>
        <v>叶丽娜</v>
      </c>
      <c r="D133" s="16" t="s">
        <v>8</v>
      </c>
      <c r="E133" s="11"/>
    </row>
    <row r="134" spans="1:5" s="1" customFormat="1" ht="30" customHeight="1">
      <c r="A134" s="11">
        <v>131</v>
      </c>
      <c r="B134" s="13" t="s">
        <v>60</v>
      </c>
      <c r="C134" s="16" t="str">
        <f>"李林霞"</f>
        <v>李林霞</v>
      </c>
      <c r="D134" s="16" t="s">
        <v>8</v>
      </c>
      <c r="E134" s="11"/>
    </row>
    <row r="135" spans="1:5" s="1" customFormat="1" ht="30" customHeight="1">
      <c r="A135" s="11">
        <v>132</v>
      </c>
      <c r="B135" s="13" t="s">
        <v>60</v>
      </c>
      <c r="C135" s="16" t="str">
        <f>"叶玲"</f>
        <v>叶玲</v>
      </c>
      <c r="D135" s="18" t="s">
        <v>31</v>
      </c>
      <c r="E135" s="19" t="s">
        <v>32</v>
      </c>
    </row>
    <row r="136" spans="1:5" s="1" customFormat="1" ht="30" customHeight="1">
      <c r="A136" s="11">
        <v>133</v>
      </c>
      <c r="B136" s="13" t="s">
        <v>61</v>
      </c>
      <c r="C136" s="16" t="str">
        <f>"李金泽"</f>
        <v>李金泽</v>
      </c>
      <c r="D136" s="16" t="s">
        <v>8</v>
      </c>
      <c r="E136" s="11"/>
    </row>
    <row r="137" spans="1:5" s="1" customFormat="1" ht="30" customHeight="1">
      <c r="A137" s="11">
        <v>134</v>
      </c>
      <c r="B137" s="13" t="s">
        <v>61</v>
      </c>
      <c r="C137" s="16" t="str">
        <f>"陈文媛"</f>
        <v>陈文媛</v>
      </c>
      <c r="D137" s="16" t="s">
        <v>8</v>
      </c>
      <c r="E137" s="11"/>
    </row>
  </sheetData>
  <sheetProtection password="E9DF" sheet="1"/>
  <mergeCells count="2">
    <mergeCell ref="A1:B1"/>
    <mergeCell ref="A2:E2"/>
  </mergeCells>
  <conditionalFormatting sqref="C8:C137 C5 C3">
    <cfRule type="expression" priority="1" dxfId="0" stopIfTrue="1">
      <formula>AND(COUNTIF($C$8:$C$137,C3)+COUNTIF($C$5,C3)+COUNTIF($C$3,C3)&gt;1,NOT(ISBLANK(C3)))</formula>
    </cfRule>
  </conditionalFormatting>
  <printOptions/>
  <pageMargins left="0.2362204724409449" right="0.2362204724409449" top="0.6299212598425197" bottom="0.31496062992125984" header="0.5118110236220472" footer="0.15748031496062992"/>
  <pageSetup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开泽</cp:lastModifiedBy>
  <cp:lastPrinted>2023-09-23T08:33:55Z</cp:lastPrinted>
  <dcterms:created xsi:type="dcterms:W3CDTF">2023-07-17T03:57:42Z</dcterms:created>
  <dcterms:modified xsi:type="dcterms:W3CDTF">2023-11-17T08:46:35Z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049DCE03E70A4FB1B5F9831420BAB428_13</vt:lpwstr>
  </property>
  <property fmtid="{D5CDD505-2E9C-101B-9397-08002B2CF9AE}" pid="4" name="KSOProductBuildV">
    <vt:lpwstr>2052-12.1.0.15712</vt:lpwstr>
  </property>
</Properties>
</file>