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97" i="1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<sst xmlns="http://schemas.openxmlformats.org/spreadsheetml/2006/main" count="216" uniqueCount="129">
  <si>
    <t>序号</t>
  </si>
  <si>
    <t>准考证号</t>
  </si>
  <si>
    <t>报考岗位</t>
  </si>
  <si>
    <t>姓名</t>
  </si>
  <si>
    <t>202210160727</t>
  </si>
  <si>
    <t>0164_人力资源管理岗</t>
  </si>
  <si>
    <t>202210160728</t>
  </si>
  <si>
    <t>202210160710</t>
  </si>
  <si>
    <t>0162_财务处专项资金（财政）会计岗位</t>
  </si>
  <si>
    <t>202210160706</t>
  </si>
  <si>
    <t>202210160715</t>
  </si>
  <si>
    <t>202210160705</t>
  </si>
  <si>
    <t>202210160730</t>
  </si>
  <si>
    <t>0163_病案首页质控、DIP管理员</t>
  </si>
  <si>
    <t>202210160729</t>
  </si>
  <si>
    <t>202210160104</t>
  </si>
  <si>
    <t>0122_心血管内科医师</t>
  </si>
  <si>
    <t>202210160103</t>
  </si>
  <si>
    <t>202210160106</t>
  </si>
  <si>
    <t>202210160108</t>
  </si>
  <si>
    <t>0123_神经内科医师</t>
  </si>
  <si>
    <t>202210160110</t>
  </si>
  <si>
    <t>0124_血液科医师</t>
  </si>
  <si>
    <t>202210160112</t>
  </si>
  <si>
    <t>202210160111</t>
  </si>
  <si>
    <t>202210160113</t>
  </si>
  <si>
    <t>202210160115</t>
  </si>
  <si>
    <t>0125_消化内科医师</t>
  </si>
  <si>
    <t>202210160119</t>
  </si>
  <si>
    <t>0126_重症医学科医师</t>
  </si>
  <si>
    <t>202210160117</t>
  </si>
  <si>
    <t>202210160121</t>
  </si>
  <si>
    <t>202210160120</t>
  </si>
  <si>
    <t>202210160314</t>
  </si>
  <si>
    <t>0137_泌尿外科医师</t>
  </si>
  <si>
    <t>202210160318</t>
  </si>
  <si>
    <t>0141_急诊医学部医师</t>
  </si>
  <si>
    <t>202210160319</t>
  </si>
  <si>
    <t>202210160317</t>
  </si>
  <si>
    <t>202210160321</t>
  </si>
  <si>
    <t>0143_儿科医师</t>
  </si>
  <si>
    <t>202210160320</t>
  </si>
  <si>
    <t>202210160303</t>
  </si>
  <si>
    <t>0136_胃肠外科医师</t>
  </si>
  <si>
    <t>202210160311</t>
  </si>
  <si>
    <t>202210160313</t>
  </si>
  <si>
    <t>202210160312</t>
  </si>
  <si>
    <t>202210160307</t>
  </si>
  <si>
    <t>202210160304</t>
  </si>
  <si>
    <t>202210160309</t>
  </si>
  <si>
    <t>202210160310</t>
  </si>
  <si>
    <t>202210160406</t>
  </si>
  <si>
    <t>0156_口腔粘膜病医师</t>
  </si>
  <si>
    <t>202210160407</t>
  </si>
  <si>
    <t>0157_牙体牙髓医师</t>
  </si>
  <si>
    <t>202210160408</t>
  </si>
  <si>
    <t>202210160409</t>
  </si>
  <si>
    <t>0158_牙周病科医师</t>
  </si>
  <si>
    <t>202210160929</t>
  </si>
  <si>
    <t>0159_口腔综合（特需诊室）技师</t>
  </si>
  <si>
    <t>202210160928</t>
  </si>
  <si>
    <t>202210160329</t>
  </si>
  <si>
    <t>0147_麻醉科医师</t>
  </si>
  <si>
    <t>202210160401</t>
  </si>
  <si>
    <t>0148_麻醉科（介入麻醉师）</t>
  </si>
  <si>
    <t>202210160405</t>
  </si>
  <si>
    <t>202210160403</t>
  </si>
  <si>
    <t>202210160330</t>
  </si>
  <si>
    <t>202210160402</t>
  </si>
  <si>
    <t>202210160404</t>
  </si>
  <si>
    <t>202210160201</t>
  </si>
  <si>
    <t>0128_老年医学科医师</t>
  </si>
  <si>
    <t>202210160128</t>
  </si>
  <si>
    <t>202210160124</t>
  </si>
  <si>
    <t>202210160125</t>
  </si>
  <si>
    <t>202210160126</t>
  </si>
  <si>
    <t>202210160130</t>
  </si>
  <si>
    <t>202210160123</t>
  </si>
  <si>
    <t>202210160127</t>
  </si>
  <si>
    <t>202210160129</t>
  </si>
  <si>
    <t>202210160227</t>
  </si>
  <si>
    <t>0133_健康医学科超声科医师</t>
  </si>
  <si>
    <t>202210160301</t>
  </si>
  <si>
    <t>202210160228</t>
  </si>
  <si>
    <t>202210160122</t>
  </si>
  <si>
    <t>0127_肿瘤放疗科医师</t>
  </si>
  <si>
    <t>202210160914</t>
  </si>
  <si>
    <t>0130_核医学技师</t>
  </si>
  <si>
    <t>202210160925</t>
  </si>
  <si>
    <t>202210160918</t>
  </si>
  <si>
    <t>202210160326</t>
  </si>
  <si>
    <t>0145_耳鼻咽喉头颈外科医师</t>
  </si>
  <si>
    <t>202210160323</t>
  </si>
  <si>
    <t>202210160325</t>
  </si>
  <si>
    <t>202210160411</t>
  </si>
  <si>
    <t>0146_耳鼻咽喉头颈外科听力检测技术员</t>
  </si>
  <si>
    <t>202210160204</t>
  </si>
  <si>
    <t>0131_全科医师1</t>
  </si>
  <si>
    <t>202210160203</t>
  </si>
  <si>
    <t>202210160215</t>
  </si>
  <si>
    <t>0132_全科医师2</t>
  </si>
  <si>
    <t>202210160216</t>
  </si>
  <si>
    <t>202210160224</t>
  </si>
  <si>
    <t>202210160211</t>
  </si>
  <si>
    <t>202210160206</t>
  </si>
  <si>
    <t>202210160218</t>
  </si>
  <si>
    <t>202210160225</t>
  </si>
  <si>
    <t>202210160221</t>
  </si>
  <si>
    <t>202210160209</t>
  </si>
  <si>
    <t>202210160220</t>
  </si>
  <si>
    <t>202210160223</t>
  </si>
  <si>
    <t>202210160913</t>
  </si>
  <si>
    <t>0149_检验技师</t>
  </si>
  <si>
    <t>202210160804</t>
  </si>
  <si>
    <t>202210160813</t>
  </si>
  <si>
    <t>202210160823</t>
  </si>
  <si>
    <t>202210160820</t>
  </si>
  <si>
    <t>202210160811</t>
  </si>
  <si>
    <t>202210160809</t>
  </si>
  <si>
    <t>202210160810</t>
  </si>
  <si>
    <t>202210160812</t>
  </si>
  <si>
    <t>202210160824</t>
  </si>
  <si>
    <t>202210160802</t>
  </si>
  <si>
    <t>202210160909</t>
  </si>
  <si>
    <t>附件2：</t>
    <phoneticPr fontId="1" type="noConversion"/>
  </si>
  <si>
    <t>备注</t>
    <phoneticPr fontId="1" type="noConversion"/>
  </si>
  <si>
    <t>缺考</t>
  </si>
  <si>
    <t>面试成绩</t>
    <phoneticPr fontId="6" type="noConversion"/>
  </si>
  <si>
    <t>海口市人民医院                                     2022年招聘编制外专业技术人员其他岗位面试成绩花名册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</si>
</sst>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I14" sqref="I14"/>
    </sheetView>
  </sheetViews>
  <sheetFormatPr defaultRowHeight="13.5"/>
  <cols>
    <col min="1" max="1" width="8.75" customWidth="1"/>
    <col min="2" max="2" width="15.625" customWidth="1"/>
    <col min="3" max="3" width="23.75" customWidth="1"/>
    <col min="4" max="4" width="13.75" customWidth="1"/>
    <col min="5" max="5" width="13.375" style="11" customWidth="1"/>
    <col min="6" max="6" width="10.75" style="12" customWidth="1"/>
  </cols>
  <sheetData>
    <row r="1" spans="1:6">
      <c r="A1" t="s">
        <v>124</v>
      </c>
      <c r="B1" s="1"/>
      <c r="C1" s="2"/>
    </row>
    <row r="2" spans="1:6" ht="45" customHeight="1">
      <c r="A2" s="16" t="s">
        <v>128</v>
      </c>
      <c r="B2" s="16"/>
      <c r="C2" s="16"/>
      <c r="D2" s="16"/>
      <c r="E2" s="16"/>
      <c r="F2" s="16"/>
    </row>
    <row r="3" spans="1:6" ht="13.5" customHeight="1">
      <c r="A3" s="17" t="s">
        <v>0</v>
      </c>
      <c r="B3" s="19" t="s">
        <v>1</v>
      </c>
      <c r="C3" s="21" t="s">
        <v>2</v>
      </c>
      <c r="D3" s="17" t="s">
        <v>3</v>
      </c>
      <c r="E3" s="13" t="s">
        <v>127</v>
      </c>
      <c r="F3" s="15" t="s">
        <v>125</v>
      </c>
    </row>
    <row r="4" spans="1:6">
      <c r="A4" s="18"/>
      <c r="B4" s="20"/>
      <c r="C4" s="22"/>
      <c r="D4" s="18"/>
      <c r="E4" s="14"/>
      <c r="F4" s="15"/>
    </row>
    <row r="5" spans="1:6" ht="24.95" customHeight="1">
      <c r="A5" s="3">
        <v>1</v>
      </c>
      <c r="B5" s="3" t="s">
        <v>4</v>
      </c>
      <c r="C5" s="3" t="s">
        <v>5</v>
      </c>
      <c r="D5" s="3" t="str">
        <f>"余佳烨"</f>
        <v>余佳烨</v>
      </c>
      <c r="E5" s="6">
        <v>88.2</v>
      </c>
      <c r="F5" s="5"/>
    </row>
    <row r="6" spans="1:6" ht="24.95" customHeight="1">
      <c r="A6" s="3">
        <v>2</v>
      </c>
      <c r="B6" s="3" t="s">
        <v>6</v>
      </c>
      <c r="C6" s="3" t="s">
        <v>5</v>
      </c>
      <c r="D6" s="3" t="str">
        <f>"郭教娟"</f>
        <v>郭教娟</v>
      </c>
      <c r="E6" s="6">
        <v>67.400000000000006</v>
      </c>
      <c r="F6" s="5"/>
    </row>
    <row r="7" spans="1:6" ht="24.95" customHeight="1">
      <c r="A7" s="3">
        <v>3</v>
      </c>
      <c r="B7" s="3" t="s">
        <v>7</v>
      </c>
      <c r="C7" s="4" t="s">
        <v>8</v>
      </c>
      <c r="D7" s="3" t="str">
        <f>"陈艳丹"</f>
        <v>陈艳丹</v>
      </c>
      <c r="E7" s="6">
        <v>79</v>
      </c>
      <c r="F7" s="5"/>
    </row>
    <row r="8" spans="1:6" ht="24.95" customHeight="1">
      <c r="A8" s="3">
        <v>4</v>
      </c>
      <c r="B8" s="3" t="s">
        <v>9</v>
      </c>
      <c r="C8" s="4" t="s">
        <v>8</v>
      </c>
      <c r="D8" s="3" t="str">
        <f>"符玉秋"</f>
        <v>符玉秋</v>
      </c>
      <c r="E8" s="6">
        <v>74.2</v>
      </c>
      <c r="F8" s="5"/>
    </row>
    <row r="9" spans="1:6" ht="24.95" customHeight="1">
      <c r="A9" s="3">
        <v>5</v>
      </c>
      <c r="B9" s="3" t="s">
        <v>10</v>
      </c>
      <c r="C9" s="4" t="s">
        <v>8</v>
      </c>
      <c r="D9" s="3" t="str">
        <f>"梁颖"</f>
        <v>梁颖</v>
      </c>
      <c r="E9" s="6">
        <v>69.8</v>
      </c>
      <c r="F9" s="5"/>
    </row>
    <row r="10" spans="1:6" ht="24.95" customHeight="1">
      <c r="A10" s="3">
        <v>6</v>
      </c>
      <c r="B10" s="3" t="s">
        <v>11</v>
      </c>
      <c r="C10" s="4" t="s">
        <v>8</v>
      </c>
      <c r="D10" s="3" t="str">
        <f>"李丹金"</f>
        <v>李丹金</v>
      </c>
      <c r="E10" s="6">
        <v>78.599999999999994</v>
      </c>
      <c r="F10" s="5"/>
    </row>
    <row r="11" spans="1:6" ht="24.95" customHeight="1">
      <c r="A11" s="3">
        <v>7</v>
      </c>
      <c r="B11" s="3" t="s">
        <v>12</v>
      </c>
      <c r="C11" s="4" t="s">
        <v>13</v>
      </c>
      <c r="D11" s="3" t="str">
        <f>"周小煊"</f>
        <v>周小煊</v>
      </c>
      <c r="E11" s="6">
        <v>72</v>
      </c>
      <c r="F11" s="5"/>
    </row>
    <row r="12" spans="1:6" ht="24.95" customHeight="1">
      <c r="A12" s="3">
        <v>8</v>
      </c>
      <c r="B12" s="3" t="s">
        <v>14</v>
      </c>
      <c r="C12" s="4" t="s">
        <v>13</v>
      </c>
      <c r="D12" s="3" t="str">
        <f>"卓廷玲"</f>
        <v>卓廷玲</v>
      </c>
      <c r="E12" s="6">
        <v>0</v>
      </c>
      <c r="F12" s="5" t="s">
        <v>126</v>
      </c>
    </row>
    <row r="13" spans="1:6" ht="24.95" customHeight="1">
      <c r="A13" s="7">
        <v>1</v>
      </c>
      <c r="B13" s="8" t="s">
        <v>15</v>
      </c>
      <c r="C13" s="9" t="s">
        <v>16</v>
      </c>
      <c r="D13" s="7" t="str">
        <f>"杨明媚"</f>
        <v>杨明媚</v>
      </c>
      <c r="E13" s="6">
        <v>0</v>
      </c>
      <c r="F13" s="5" t="s">
        <v>126</v>
      </c>
    </row>
    <row r="14" spans="1:6" ht="24.95" customHeight="1">
      <c r="A14" s="7">
        <v>2</v>
      </c>
      <c r="B14" s="8" t="s">
        <v>17</v>
      </c>
      <c r="C14" s="9" t="s">
        <v>16</v>
      </c>
      <c r="D14" s="7" t="str">
        <f>"吴杏起"</f>
        <v>吴杏起</v>
      </c>
      <c r="E14" s="6">
        <v>0</v>
      </c>
      <c r="F14" s="5" t="s">
        <v>126</v>
      </c>
    </row>
    <row r="15" spans="1:6" ht="24.95" customHeight="1">
      <c r="A15" s="7">
        <v>3</v>
      </c>
      <c r="B15" s="8" t="s">
        <v>18</v>
      </c>
      <c r="C15" s="9" t="s">
        <v>16</v>
      </c>
      <c r="D15" s="7" t="str">
        <f>"李廷桂"</f>
        <v>李廷桂</v>
      </c>
      <c r="E15" s="6">
        <v>51.6</v>
      </c>
      <c r="F15" s="5"/>
    </row>
    <row r="16" spans="1:6" ht="24.95" customHeight="1">
      <c r="A16" s="7">
        <v>4</v>
      </c>
      <c r="B16" s="8" t="s">
        <v>19</v>
      </c>
      <c r="C16" s="9" t="s">
        <v>20</v>
      </c>
      <c r="D16" s="7" t="str">
        <f>"邢维祖"</f>
        <v>邢维祖</v>
      </c>
      <c r="E16" s="6">
        <v>53.2</v>
      </c>
      <c r="F16" s="5"/>
    </row>
    <row r="17" spans="1:6" ht="24.95" customHeight="1">
      <c r="A17" s="7">
        <v>5</v>
      </c>
      <c r="B17" s="8" t="s">
        <v>21</v>
      </c>
      <c r="C17" s="9" t="s">
        <v>22</v>
      </c>
      <c r="D17" s="7" t="str">
        <f>"王超焌"</f>
        <v>王超焌</v>
      </c>
      <c r="E17" s="6">
        <v>0</v>
      </c>
      <c r="F17" s="5" t="s">
        <v>126</v>
      </c>
    </row>
    <row r="18" spans="1:6" ht="24.95" customHeight="1">
      <c r="A18" s="7">
        <v>6</v>
      </c>
      <c r="B18" s="8" t="s">
        <v>23</v>
      </c>
      <c r="C18" s="9" t="s">
        <v>22</v>
      </c>
      <c r="D18" s="7" t="str">
        <f>"齐琦"</f>
        <v>齐琦</v>
      </c>
      <c r="E18" s="6">
        <v>70.400000000000006</v>
      </c>
      <c r="F18" s="5"/>
    </row>
    <row r="19" spans="1:6" ht="24.95" customHeight="1">
      <c r="A19" s="7">
        <v>7</v>
      </c>
      <c r="B19" s="8" t="s">
        <v>24</v>
      </c>
      <c r="C19" s="9" t="s">
        <v>22</v>
      </c>
      <c r="D19" s="7" t="str">
        <f>"林永莲"</f>
        <v>林永莲</v>
      </c>
      <c r="E19" s="6">
        <v>54.6</v>
      </c>
      <c r="F19" s="5"/>
    </row>
    <row r="20" spans="1:6" ht="24.95" customHeight="1">
      <c r="A20" s="7">
        <v>8</v>
      </c>
      <c r="B20" s="8" t="s">
        <v>25</v>
      </c>
      <c r="C20" s="9" t="s">
        <v>22</v>
      </c>
      <c r="D20" s="7" t="str">
        <f>"李燕方"</f>
        <v>李燕方</v>
      </c>
      <c r="E20" s="6">
        <v>70</v>
      </c>
      <c r="F20" s="5"/>
    </row>
    <row r="21" spans="1:6" ht="24.95" customHeight="1">
      <c r="A21" s="7">
        <v>9</v>
      </c>
      <c r="B21" s="8" t="s">
        <v>26</v>
      </c>
      <c r="C21" s="9" t="s">
        <v>27</v>
      </c>
      <c r="D21" s="7" t="str">
        <f>"邢晶莹"</f>
        <v>邢晶莹</v>
      </c>
      <c r="E21" s="6">
        <v>57</v>
      </c>
      <c r="F21" s="5"/>
    </row>
    <row r="22" spans="1:6" ht="24.95" customHeight="1">
      <c r="A22" s="7">
        <v>10</v>
      </c>
      <c r="B22" s="8" t="s">
        <v>28</v>
      </c>
      <c r="C22" s="9" t="s">
        <v>29</v>
      </c>
      <c r="D22" s="7" t="str">
        <f>"唐天喜"</f>
        <v>唐天喜</v>
      </c>
      <c r="E22" s="6">
        <v>0</v>
      </c>
      <c r="F22" s="5" t="s">
        <v>126</v>
      </c>
    </row>
    <row r="23" spans="1:6" ht="24.95" customHeight="1">
      <c r="A23" s="7">
        <v>11</v>
      </c>
      <c r="B23" s="8" t="s">
        <v>30</v>
      </c>
      <c r="C23" s="9" t="s">
        <v>29</v>
      </c>
      <c r="D23" s="7" t="str">
        <f>"陈峙橦"</f>
        <v>陈峙橦</v>
      </c>
      <c r="E23" s="6">
        <v>75.599999999999994</v>
      </c>
      <c r="F23" s="5"/>
    </row>
    <row r="24" spans="1:6" ht="24.95" customHeight="1">
      <c r="A24" s="7">
        <v>13</v>
      </c>
      <c r="B24" s="8" t="s">
        <v>31</v>
      </c>
      <c r="C24" s="9" t="s">
        <v>29</v>
      </c>
      <c r="D24" s="7" t="str">
        <f>"李丽霞"</f>
        <v>李丽霞</v>
      </c>
      <c r="E24" s="6">
        <v>75.8</v>
      </c>
      <c r="F24" s="5"/>
    </row>
    <row r="25" spans="1:6" ht="24.95" customHeight="1">
      <c r="A25" s="7">
        <v>14</v>
      </c>
      <c r="B25" s="8" t="s">
        <v>32</v>
      </c>
      <c r="C25" s="9" t="s">
        <v>29</v>
      </c>
      <c r="D25" s="7" t="str">
        <f>"朱宸"</f>
        <v>朱宸</v>
      </c>
      <c r="E25" s="6">
        <v>69</v>
      </c>
      <c r="F25" s="5"/>
    </row>
    <row r="26" spans="1:6" ht="24.95" customHeight="1">
      <c r="A26" s="7">
        <v>12</v>
      </c>
      <c r="B26" s="8" t="s">
        <v>33</v>
      </c>
      <c r="C26" s="9" t="s">
        <v>34</v>
      </c>
      <c r="D26" s="7" t="str">
        <f>"陈圣杰"</f>
        <v>陈圣杰</v>
      </c>
      <c r="E26" s="6">
        <v>53.8</v>
      </c>
      <c r="F26" s="5"/>
    </row>
    <row r="27" spans="1:6" ht="24.95" customHeight="1">
      <c r="A27" s="7">
        <v>15</v>
      </c>
      <c r="B27" s="8" t="s">
        <v>35</v>
      </c>
      <c r="C27" s="9" t="s">
        <v>36</v>
      </c>
      <c r="D27" s="7" t="str">
        <f>"李鑫"</f>
        <v>李鑫</v>
      </c>
      <c r="E27" s="6">
        <v>55</v>
      </c>
      <c r="F27" s="5"/>
    </row>
    <row r="28" spans="1:6" ht="24.95" customHeight="1">
      <c r="A28" s="7">
        <v>16</v>
      </c>
      <c r="B28" s="8" t="s">
        <v>37</v>
      </c>
      <c r="C28" s="9" t="s">
        <v>36</v>
      </c>
      <c r="D28" s="7" t="str">
        <f>"杜世才"</f>
        <v>杜世才</v>
      </c>
      <c r="E28" s="6">
        <v>51.4</v>
      </c>
      <c r="F28" s="5"/>
    </row>
    <row r="29" spans="1:6" ht="24.95" customHeight="1">
      <c r="A29" s="7">
        <v>17</v>
      </c>
      <c r="B29" s="8" t="s">
        <v>38</v>
      </c>
      <c r="C29" s="9" t="s">
        <v>36</v>
      </c>
      <c r="D29" s="7" t="str">
        <f>"李龙"</f>
        <v>李龙</v>
      </c>
      <c r="E29" s="6">
        <v>50.4</v>
      </c>
      <c r="F29" s="5"/>
    </row>
    <row r="30" spans="1:6" ht="24.95" customHeight="1">
      <c r="A30" s="7">
        <v>18</v>
      </c>
      <c r="B30" s="8" t="s">
        <v>39</v>
      </c>
      <c r="C30" s="9" t="s">
        <v>40</v>
      </c>
      <c r="D30" s="7" t="str">
        <f>"李渊龙"</f>
        <v>李渊龙</v>
      </c>
      <c r="E30" s="6">
        <v>84.8</v>
      </c>
      <c r="F30" s="5"/>
    </row>
    <row r="31" spans="1:6" ht="24.95" customHeight="1">
      <c r="A31" s="7">
        <v>19</v>
      </c>
      <c r="B31" s="8" t="s">
        <v>41</v>
      </c>
      <c r="C31" s="9" t="s">
        <v>40</v>
      </c>
      <c r="D31" s="7" t="str">
        <f>"叶丽娜"</f>
        <v>叶丽娜</v>
      </c>
      <c r="E31" s="6">
        <v>0</v>
      </c>
      <c r="F31" s="5" t="s">
        <v>126</v>
      </c>
    </row>
    <row r="32" spans="1:6" ht="24.95" customHeight="1">
      <c r="A32" s="7">
        <v>20</v>
      </c>
      <c r="B32" s="8" t="s">
        <v>42</v>
      </c>
      <c r="C32" s="9" t="s">
        <v>43</v>
      </c>
      <c r="D32" s="7" t="str">
        <f>"王大锦"</f>
        <v>王大锦</v>
      </c>
      <c r="E32" s="6">
        <v>52</v>
      </c>
      <c r="F32" s="5"/>
    </row>
    <row r="33" spans="1:6" ht="24.95" customHeight="1">
      <c r="A33" s="7">
        <v>21</v>
      </c>
      <c r="B33" s="8" t="s">
        <v>44</v>
      </c>
      <c r="C33" s="9" t="s">
        <v>43</v>
      </c>
      <c r="D33" s="7" t="str">
        <f>"杨健"</f>
        <v>杨健</v>
      </c>
      <c r="E33" s="6">
        <v>0</v>
      </c>
      <c r="F33" s="5" t="s">
        <v>126</v>
      </c>
    </row>
    <row r="34" spans="1:6" ht="24.95" customHeight="1">
      <c r="A34" s="7">
        <v>22</v>
      </c>
      <c r="B34" s="8" t="s">
        <v>45</v>
      </c>
      <c r="C34" s="9" t="s">
        <v>43</v>
      </c>
      <c r="D34" s="7" t="str">
        <f>"赵鋆"</f>
        <v>赵鋆</v>
      </c>
      <c r="E34" s="6">
        <v>0</v>
      </c>
      <c r="F34" s="5" t="s">
        <v>126</v>
      </c>
    </row>
    <row r="35" spans="1:6" ht="24.95" customHeight="1">
      <c r="A35" s="7">
        <v>23</v>
      </c>
      <c r="B35" s="8" t="s">
        <v>46</v>
      </c>
      <c r="C35" s="9" t="s">
        <v>43</v>
      </c>
      <c r="D35" s="7" t="str">
        <f>"孙江波"</f>
        <v>孙江波</v>
      </c>
      <c r="E35" s="6">
        <v>0</v>
      </c>
      <c r="F35" s="5" t="s">
        <v>126</v>
      </c>
    </row>
    <row r="36" spans="1:6" ht="24.95" customHeight="1">
      <c r="A36" s="7">
        <v>24</v>
      </c>
      <c r="B36" s="8" t="s">
        <v>47</v>
      </c>
      <c r="C36" s="9" t="s">
        <v>43</v>
      </c>
      <c r="D36" s="7" t="str">
        <f>"梁芳"</f>
        <v>梁芳</v>
      </c>
      <c r="E36" s="6">
        <v>77.400000000000006</v>
      </c>
      <c r="F36" s="5"/>
    </row>
    <row r="37" spans="1:6" ht="24.95" customHeight="1">
      <c r="A37" s="7">
        <v>25</v>
      </c>
      <c r="B37" s="8" t="s">
        <v>48</v>
      </c>
      <c r="C37" s="9" t="s">
        <v>43</v>
      </c>
      <c r="D37" s="7" t="str">
        <f>"李瑶"</f>
        <v>李瑶</v>
      </c>
      <c r="E37" s="6">
        <v>72.599999999999994</v>
      </c>
      <c r="F37" s="5"/>
    </row>
    <row r="38" spans="1:6" ht="24.95" customHeight="1">
      <c r="A38" s="7">
        <v>26</v>
      </c>
      <c r="B38" s="8" t="s">
        <v>49</v>
      </c>
      <c r="C38" s="9" t="s">
        <v>43</v>
      </c>
      <c r="D38" s="7" t="str">
        <f>"容振钊"</f>
        <v>容振钊</v>
      </c>
      <c r="E38" s="6">
        <v>0</v>
      </c>
      <c r="F38" s="5" t="s">
        <v>126</v>
      </c>
    </row>
    <row r="39" spans="1:6" ht="24.95" customHeight="1">
      <c r="A39" s="7">
        <v>27</v>
      </c>
      <c r="B39" s="8" t="s">
        <v>50</v>
      </c>
      <c r="C39" s="9" t="s">
        <v>43</v>
      </c>
      <c r="D39" s="7" t="str">
        <f>"石令远"</f>
        <v>石令远</v>
      </c>
      <c r="E39" s="6">
        <v>76</v>
      </c>
      <c r="F39" s="5"/>
    </row>
    <row r="40" spans="1:6" ht="24.95" customHeight="1">
      <c r="A40" s="7">
        <v>28</v>
      </c>
      <c r="B40" s="8" t="s">
        <v>51</v>
      </c>
      <c r="C40" s="9" t="s">
        <v>52</v>
      </c>
      <c r="D40" s="7" t="str">
        <f>"李松霖"</f>
        <v>李松霖</v>
      </c>
      <c r="E40" s="6">
        <v>78</v>
      </c>
      <c r="F40" s="5"/>
    </row>
    <row r="41" spans="1:6" ht="24.95" customHeight="1">
      <c r="A41" s="7">
        <v>29</v>
      </c>
      <c r="B41" s="8" t="s">
        <v>53</v>
      </c>
      <c r="C41" s="9" t="s">
        <v>54</v>
      </c>
      <c r="D41" s="7" t="str">
        <f>"陈善炽"</f>
        <v>陈善炽</v>
      </c>
      <c r="E41" s="6">
        <v>49.8</v>
      </c>
      <c r="F41" s="5"/>
    </row>
    <row r="42" spans="1:6" ht="24.95" customHeight="1">
      <c r="A42" s="7">
        <v>30</v>
      </c>
      <c r="B42" s="8" t="s">
        <v>55</v>
      </c>
      <c r="C42" s="9" t="s">
        <v>54</v>
      </c>
      <c r="D42" s="7" t="str">
        <f>"吴瑞玲"</f>
        <v>吴瑞玲</v>
      </c>
      <c r="E42" s="6">
        <v>51.4</v>
      </c>
      <c r="F42" s="5"/>
    </row>
    <row r="43" spans="1:6" ht="24.95" customHeight="1">
      <c r="A43" s="7">
        <v>31</v>
      </c>
      <c r="B43" s="8" t="s">
        <v>56</v>
      </c>
      <c r="C43" s="9" t="s">
        <v>57</v>
      </c>
      <c r="D43" s="7" t="str">
        <f>"郑海龙"</f>
        <v>郑海龙</v>
      </c>
      <c r="E43" s="6">
        <v>57.4</v>
      </c>
      <c r="F43" s="5"/>
    </row>
    <row r="44" spans="1:6" ht="24.95" customHeight="1">
      <c r="A44" s="7">
        <v>32</v>
      </c>
      <c r="B44" s="8" t="s">
        <v>58</v>
      </c>
      <c r="C44" s="9" t="s">
        <v>59</v>
      </c>
      <c r="D44" s="7" t="str">
        <f>"方龄"</f>
        <v>方龄</v>
      </c>
      <c r="E44" s="6">
        <v>56.2</v>
      </c>
      <c r="F44" s="5"/>
    </row>
    <row r="45" spans="1:6" ht="24.95" customHeight="1">
      <c r="A45" s="7">
        <v>33</v>
      </c>
      <c r="B45" s="8" t="s">
        <v>60</v>
      </c>
      <c r="C45" s="9" t="s">
        <v>59</v>
      </c>
      <c r="D45" s="7" t="str">
        <f>"徐仕昱"</f>
        <v>徐仕昱</v>
      </c>
      <c r="E45" s="6">
        <v>76.400000000000006</v>
      </c>
      <c r="F45" s="5"/>
    </row>
    <row r="46" spans="1:6" ht="24.95" customHeight="1">
      <c r="A46" s="7">
        <v>34</v>
      </c>
      <c r="B46" s="8" t="s">
        <v>61</v>
      </c>
      <c r="C46" s="9" t="s">
        <v>62</v>
      </c>
      <c r="D46" s="7" t="str">
        <f>"蔡青"</f>
        <v>蔡青</v>
      </c>
      <c r="E46" s="6">
        <v>82.8</v>
      </c>
      <c r="F46" s="5"/>
    </row>
    <row r="47" spans="1:6" ht="24.95" customHeight="1">
      <c r="A47" s="7">
        <v>35</v>
      </c>
      <c r="B47" s="8" t="s">
        <v>63</v>
      </c>
      <c r="C47" s="9" t="s">
        <v>64</v>
      </c>
      <c r="D47" s="7" t="str">
        <f>"张旭东"</f>
        <v>张旭东</v>
      </c>
      <c r="E47" s="6">
        <v>65.400000000000006</v>
      </c>
      <c r="F47" s="5"/>
    </row>
    <row r="48" spans="1:6" ht="24.95" customHeight="1">
      <c r="A48" s="7">
        <v>36</v>
      </c>
      <c r="B48" s="8" t="s">
        <v>65</v>
      </c>
      <c r="C48" s="9" t="s">
        <v>64</v>
      </c>
      <c r="D48" s="7" t="str">
        <f>"何虹宜"</f>
        <v>何虹宜</v>
      </c>
      <c r="E48" s="6">
        <v>0</v>
      </c>
      <c r="F48" s="5" t="s">
        <v>126</v>
      </c>
    </row>
    <row r="49" spans="1:6" ht="24.95" customHeight="1">
      <c r="A49" s="7">
        <v>37</v>
      </c>
      <c r="B49" s="8" t="s">
        <v>66</v>
      </c>
      <c r="C49" s="9" t="s">
        <v>64</v>
      </c>
      <c r="D49" s="7" t="str">
        <f>"郭立根"</f>
        <v>郭立根</v>
      </c>
      <c r="E49" s="6">
        <v>79.400000000000006</v>
      </c>
      <c r="F49" s="5"/>
    </row>
    <row r="50" spans="1:6" ht="24.95" customHeight="1">
      <c r="A50" s="7">
        <v>38</v>
      </c>
      <c r="B50" s="8" t="s">
        <v>67</v>
      </c>
      <c r="C50" s="9" t="s">
        <v>64</v>
      </c>
      <c r="D50" s="7" t="str">
        <f>"李恩亮"</f>
        <v>李恩亮</v>
      </c>
      <c r="E50" s="6">
        <v>62.6</v>
      </c>
      <c r="F50" s="5"/>
    </row>
    <row r="51" spans="1:6" ht="24.95" customHeight="1">
      <c r="A51" s="7">
        <v>39</v>
      </c>
      <c r="B51" s="8" t="s">
        <v>68</v>
      </c>
      <c r="C51" s="9" t="s">
        <v>64</v>
      </c>
      <c r="D51" s="7" t="str">
        <f>"陈庆保"</f>
        <v>陈庆保</v>
      </c>
      <c r="E51" s="6">
        <v>0</v>
      </c>
      <c r="F51" s="5" t="s">
        <v>126</v>
      </c>
    </row>
    <row r="52" spans="1:6" ht="24.95" customHeight="1">
      <c r="A52" s="7">
        <v>40</v>
      </c>
      <c r="B52" s="8" t="s">
        <v>69</v>
      </c>
      <c r="C52" s="9" t="s">
        <v>64</v>
      </c>
      <c r="D52" s="7" t="str">
        <f>"黄圣"</f>
        <v>黄圣</v>
      </c>
      <c r="E52" s="6">
        <v>62.8</v>
      </c>
      <c r="F52" s="5"/>
    </row>
    <row r="53" spans="1:6" ht="24.95" customHeight="1">
      <c r="A53" s="7">
        <v>1</v>
      </c>
      <c r="B53" s="8" t="s">
        <v>70</v>
      </c>
      <c r="C53" s="7" t="s">
        <v>71</v>
      </c>
      <c r="D53" s="7" t="str">
        <f>"曾聃婷"</f>
        <v>曾聃婷</v>
      </c>
      <c r="E53" s="6">
        <v>0</v>
      </c>
      <c r="F53" s="5" t="s">
        <v>126</v>
      </c>
    </row>
    <row r="54" spans="1:6" ht="24.95" customHeight="1">
      <c r="A54" s="7">
        <v>2</v>
      </c>
      <c r="B54" s="8" t="s">
        <v>72</v>
      </c>
      <c r="C54" s="7" t="s">
        <v>71</v>
      </c>
      <c r="D54" s="7" t="str">
        <f>"庄启俊"</f>
        <v>庄启俊</v>
      </c>
      <c r="E54" s="6">
        <v>83.2</v>
      </c>
      <c r="F54" s="5"/>
    </row>
    <row r="55" spans="1:6" ht="24.95" customHeight="1">
      <c r="A55" s="7">
        <v>3</v>
      </c>
      <c r="B55" s="8" t="s">
        <v>73</v>
      </c>
      <c r="C55" s="7" t="s">
        <v>71</v>
      </c>
      <c r="D55" s="7" t="str">
        <f>"李兰英"</f>
        <v>李兰英</v>
      </c>
      <c r="E55" s="6">
        <v>83.2</v>
      </c>
      <c r="F55" s="5"/>
    </row>
    <row r="56" spans="1:6" ht="24.95" customHeight="1">
      <c r="A56" s="7">
        <v>4</v>
      </c>
      <c r="B56" s="8" t="s">
        <v>74</v>
      </c>
      <c r="C56" s="7" t="s">
        <v>71</v>
      </c>
      <c r="D56" s="7" t="str">
        <f>"黎俏洁"</f>
        <v>黎俏洁</v>
      </c>
      <c r="E56" s="6">
        <v>81.599999999999994</v>
      </c>
      <c r="F56" s="5"/>
    </row>
    <row r="57" spans="1:6" ht="24.95" customHeight="1">
      <c r="A57" s="7">
        <v>5</v>
      </c>
      <c r="B57" s="8" t="s">
        <v>75</v>
      </c>
      <c r="C57" s="7" t="s">
        <v>71</v>
      </c>
      <c r="D57" s="7" t="str">
        <f>"陈太少"</f>
        <v>陈太少</v>
      </c>
      <c r="E57" s="6">
        <v>79</v>
      </c>
      <c r="F57" s="5"/>
    </row>
    <row r="58" spans="1:6" ht="24.95" customHeight="1">
      <c r="A58" s="7">
        <v>6</v>
      </c>
      <c r="B58" s="8" t="s">
        <v>76</v>
      </c>
      <c r="C58" s="7" t="s">
        <v>71</v>
      </c>
      <c r="D58" s="7" t="str">
        <f>"罗秋娜"</f>
        <v>罗秋娜</v>
      </c>
      <c r="E58" s="6">
        <v>0</v>
      </c>
      <c r="F58" s="5" t="s">
        <v>126</v>
      </c>
    </row>
    <row r="59" spans="1:6" ht="24.95" customHeight="1">
      <c r="A59" s="7">
        <v>7</v>
      </c>
      <c r="B59" s="8" t="s">
        <v>77</v>
      </c>
      <c r="C59" s="7" t="s">
        <v>71</v>
      </c>
      <c r="D59" s="7" t="str">
        <f>"王文秋"</f>
        <v>王文秋</v>
      </c>
      <c r="E59" s="6">
        <v>68.599999999999994</v>
      </c>
      <c r="F59" s="5"/>
    </row>
    <row r="60" spans="1:6" ht="24.95" customHeight="1">
      <c r="A60" s="7">
        <v>8</v>
      </c>
      <c r="B60" s="8" t="s">
        <v>78</v>
      </c>
      <c r="C60" s="7" t="s">
        <v>71</v>
      </c>
      <c r="D60" s="7" t="str">
        <f>"符红娇"</f>
        <v>符红娇</v>
      </c>
      <c r="E60" s="6">
        <v>71.400000000000006</v>
      </c>
      <c r="F60" s="5"/>
    </row>
    <row r="61" spans="1:6" ht="24.95" customHeight="1">
      <c r="A61" s="7">
        <v>9</v>
      </c>
      <c r="B61" s="8" t="s">
        <v>79</v>
      </c>
      <c r="C61" s="7" t="s">
        <v>71</v>
      </c>
      <c r="D61" s="7" t="str">
        <f>"刘芳宇"</f>
        <v>刘芳宇</v>
      </c>
      <c r="E61" s="6">
        <v>12</v>
      </c>
      <c r="F61" s="5"/>
    </row>
    <row r="62" spans="1:6" ht="24.95" customHeight="1">
      <c r="A62" s="7">
        <v>10</v>
      </c>
      <c r="B62" s="8" t="s">
        <v>80</v>
      </c>
      <c r="C62" s="7" t="s">
        <v>81</v>
      </c>
      <c r="D62" s="7" t="str">
        <f>"吴辉"</f>
        <v>吴辉</v>
      </c>
      <c r="E62" s="6">
        <v>0</v>
      </c>
      <c r="F62" s="5" t="s">
        <v>126</v>
      </c>
    </row>
    <row r="63" spans="1:6" ht="24.95" customHeight="1">
      <c r="A63" s="7">
        <v>11</v>
      </c>
      <c r="B63" s="8" t="s">
        <v>82</v>
      </c>
      <c r="C63" s="7" t="s">
        <v>81</v>
      </c>
      <c r="D63" s="7" t="str">
        <f>"王小妹"</f>
        <v>王小妹</v>
      </c>
      <c r="E63" s="6">
        <v>80</v>
      </c>
      <c r="F63" s="5"/>
    </row>
    <row r="64" spans="1:6" ht="24.95" customHeight="1">
      <c r="A64" s="7">
        <v>12</v>
      </c>
      <c r="B64" s="8" t="s">
        <v>83</v>
      </c>
      <c r="C64" s="7" t="s">
        <v>81</v>
      </c>
      <c r="D64" s="7" t="str">
        <f>"王天娇"</f>
        <v>王天娇</v>
      </c>
      <c r="E64" s="6">
        <v>68.400000000000006</v>
      </c>
      <c r="F64" s="5"/>
    </row>
    <row r="65" spans="1:6" ht="24.95" customHeight="1">
      <c r="A65" s="7">
        <v>13</v>
      </c>
      <c r="B65" s="8" t="s">
        <v>84</v>
      </c>
      <c r="C65" s="7" t="s">
        <v>85</v>
      </c>
      <c r="D65" s="7" t="str">
        <f>"童佳慈"</f>
        <v>童佳慈</v>
      </c>
      <c r="E65" s="6">
        <v>61</v>
      </c>
      <c r="F65" s="5"/>
    </row>
    <row r="66" spans="1:6" ht="24.95" customHeight="1">
      <c r="A66" s="7">
        <v>14</v>
      </c>
      <c r="B66" s="8" t="s">
        <v>86</v>
      </c>
      <c r="C66" s="7" t="s">
        <v>87</v>
      </c>
      <c r="D66" s="7" t="str">
        <f>"黄晓莹"</f>
        <v>黄晓莹</v>
      </c>
      <c r="E66" s="6">
        <v>71.8</v>
      </c>
      <c r="F66" s="5"/>
    </row>
    <row r="67" spans="1:6" ht="24.95" customHeight="1">
      <c r="A67" s="7">
        <v>15</v>
      </c>
      <c r="B67" s="8" t="s">
        <v>88</v>
      </c>
      <c r="C67" s="7" t="s">
        <v>87</v>
      </c>
      <c r="D67" s="7" t="str">
        <f>"符丽瑶"</f>
        <v>符丽瑶</v>
      </c>
      <c r="E67" s="6">
        <v>81.2</v>
      </c>
      <c r="F67" s="5"/>
    </row>
    <row r="68" spans="1:6" ht="24.95" customHeight="1">
      <c r="A68" s="7">
        <v>16</v>
      </c>
      <c r="B68" s="8" t="s">
        <v>89</v>
      </c>
      <c r="C68" s="7" t="s">
        <v>87</v>
      </c>
      <c r="D68" s="7" t="str">
        <f>"许治涛"</f>
        <v>许治涛</v>
      </c>
      <c r="E68" s="6">
        <v>0</v>
      </c>
      <c r="F68" s="5" t="s">
        <v>126</v>
      </c>
    </row>
    <row r="69" spans="1:6" ht="24.95" customHeight="1">
      <c r="A69" s="7">
        <v>17</v>
      </c>
      <c r="B69" s="8" t="s">
        <v>90</v>
      </c>
      <c r="C69" s="7" t="s">
        <v>91</v>
      </c>
      <c r="D69" s="7" t="str">
        <f>"张宇光"</f>
        <v>张宇光</v>
      </c>
      <c r="E69" s="6">
        <v>71.8</v>
      </c>
      <c r="F69" s="5"/>
    </row>
    <row r="70" spans="1:6" ht="24.95" customHeight="1">
      <c r="A70" s="7">
        <v>18</v>
      </c>
      <c r="B70" s="8" t="s">
        <v>92</v>
      </c>
      <c r="C70" s="7" t="s">
        <v>91</v>
      </c>
      <c r="D70" s="7" t="str">
        <f>"郭瑞康"</f>
        <v>郭瑞康</v>
      </c>
      <c r="E70" s="6">
        <v>88.4</v>
      </c>
      <c r="F70" s="5"/>
    </row>
    <row r="71" spans="1:6" ht="24.95" customHeight="1">
      <c r="A71" s="7">
        <v>19</v>
      </c>
      <c r="B71" s="8" t="s">
        <v>93</v>
      </c>
      <c r="C71" s="7" t="s">
        <v>91</v>
      </c>
      <c r="D71" s="7" t="str">
        <f>"吴志刚"</f>
        <v>吴志刚</v>
      </c>
      <c r="E71" s="6">
        <v>70.8</v>
      </c>
      <c r="F71" s="5"/>
    </row>
    <row r="72" spans="1:6" ht="24.95" customHeight="1">
      <c r="A72" s="7">
        <v>20</v>
      </c>
      <c r="B72" s="8" t="s">
        <v>94</v>
      </c>
      <c r="C72" s="7" t="s">
        <v>95</v>
      </c>
      <c r="D72" s="7" t="str">
        <f>"蒙可佳"</f>
        <v>蒙可佳</v>
      </c>
      <c r="E72" s="6">
        <v>0</v>
      </c>
      <c r="F72" s="5" t="s">
        <v>126</v>
      </c>
    </row>
    <row r="73" spans="1:6" ht="24.95" customHeight="1">
      <c r="A73" s="7">
        <v>21</v>
      </c>
      <c r="B73" s="8" t="s">
        <v>96</v>
      </c>
      <c r="C73" s="7" t="s">
        <v>97</v>
      </c>
      <c r="D73" s="7" t="str">
        <f>"周凤钗"</f>
        <v>周凤钗</v>
      </c>
      <c r="E73" s="6">
        <v>0</v>
      </c>
      <c r="F73" s="5" t="s">
        <v>126</v>
      </c>
    </row>
    <row r="74" spans="1:6" ht="24.95" customHeight="1">
      <c r="A74" s="7">
        <v>22</v>
      </c>
      <c r="B74" s="8" t="s">
        <v>98</v>
      </c>
      <c r="C74" s="7" t="s">
        <v>97</v>
      </c>
      <c r="D74" s="7" t="str">
        <f>"黄良"</f>
        <v>黄良</v>
      </c>
      <c r="E74" s="6">
        <v>56.2</v>
      </c>
      <c r="F74" s="5"/>
    </row>
    <row r="75" spans="1:6" ht="24.95" customHeight="1">
      <c r="A75" s="7">
        <v>23</v>
      </c>
      <c r="B75" s="8" t="s">
        <v>99</v>
      </c>
      <c r="C75" s="7" t="s">
        <v>100</v>
      </c>
      <c r="D75" s="7" t="str">
        <f>"刘海春"</f>
        <v>刘海春</v>
      </c>
      <c r="E75" s="6">
        <v>61</v>
      </c>
      <c r="F75" s="5"/>
    </row>
    <row r="76" spans="1:6" ht="24.95" customHeight="1">
      <c r="A76" s="7">
        <v>24</v>
      </c>
      <c r="B76" s="8" t="s">
        <v>101</v>
      </c>
      <c r="C76" s="7" t="s">
        <v>100</v>
      </c>
      <c r="D76" s="7" t="str">
        <f>"李照新"</f>
        <v>李照新</v>
      </c>
      <c r="E76" s="6">
        <v>60.25</v>
      </c>
      <c r="F76" s="5"/>
    </row>
    <row r="77" spans="1:6" ht="24.95" customHeight="1">
      <c r="A77" s="7">
        <v>25</v>
      </c>
      <c r="B77" s="8" t="s">
        <v>102</v>
      </c>
      <c r="C77" s="7" t="s">
        <v>100</v>
      </c>
      <c r="D77" s="7" t="str">
        <f>"吴朝丰"</f>
        <v>吴朝丰</v>
      </c>
      <c r="E77" s="6">
        <v>76.5</v>
      </c>
      <c r="F77" s="5"/>
    </row>
    <row r="78" spans="1:6" ht="24.95" customHeight="1">
      <c r="A78" s="7">
        <v>26</v>
      </c>
      <c r="B78" s="8" t="s">
        <v>103</v>
      </c>
      <c r="C78" s="7" t="s">
        <v>100</v>
      </c>
      <c r="D78" s="7" t="str">
        <f>"莫银燕"</f>
        <v>莫银燕</v>
      </c>
      <c r="E78" s="6">
        <v>59.25</v>
      </c>
      <c r="F78" s="5"/>
    </row>
    <row r="79" spans="1:6" ht="24.95" customHeight="1">
      <c r="A79" s="7">
        <v>27</v>
      </c>
      <c r="B79" s="8" t="s">
        <v>104</v>
      </c>
      <c r="C79" s="7" t="s">
        <v>100</v>
      </c>
      <c r="D79" s="7" t="str">
        <f>"黄丽娟"</f>
        <v>黄丽娟</v>
      </c>
      <c r="E79" s="6">
        <v>57.75</v>
      </c>
      <c r="F79" s="5"/>
    </row>
    <row r="80" spans="1:6" ht="24.95" customHeight="1">
      <c r="A80" s="7">
        <v>28</v>
      </c>
      <c r="B80" s="8" t="s">
        <v>105</v>
      </c>
      <c r="C80" s="7" t="s">
        <v>100</v>
      </c>
      <c r="D80" s="7" t="str">
        <f>"尹猛"</f>
        <v>尹猛</v>
      </c>
      <c r="E80" s="6">
        <v>59.5</v>
      </c>
      <c r="F80" s="5"/>
    </row>
    <row r="81" spans="1:6" ht="24.95" customHeight="1">
      <c r="A81" s="7">
        <v>29</v>
      </c>
      <c r="B81" s="8" t="s">
        <v>106</v>
      </c>
      <c r="C81" s="7" t="s">
        <v>100</v>
      </c>
      <c r="D81" s="7" t="str">
        <f>"符燕群"</f>
        <v>符燕群</v>
      </c>
      <c r="E81" s="6">
        <v>76.400000000000006</v>
      </c>
      <c r="F81" s="5"/>
    </row>
    <row r="82" spans="1:6" ht="24.95" customHeight="1">
      <c r="A82" s="7">
        <v>30</v>
      </c>
      <c r="B82" s="8" t="s">
        <v>107</v>
      </c>
      <c r="C82" s="7" t="s">
        <v>100</v>
      </c>
      <c r="D82" s="7" t="str">
        <f>"吴金芳"</f>
        <v>吴金芳</v>
      </c>
      <c r="E82" s="6">
        <v>60.75</v>
      </c>
      <c r="F82" s="5"/>
    </row>
    <row r="83" spans="1:6" ht="24.95" customHeight="1">
      <c r="A83" s="7">
        <v>31</v>
      </c>
      <c r="B83" s="8" t="s">
        <v>108</v>
      </c>
      <c r="C83" s="7" t="s">
        <v>100</v>
      </c>
      <c r="D83" s="7" t="str">
        <f>"何兴"</f>
        <v>何兴</v>
      </c>
      <c r="E83" s="6">
        <v>56.75</v>
      </c>
      <c r="F83" s="5"/>
    </row>
    <row r="84" spans="1:6" ht="24.95" customHeight="1">
      <c r="A84" s="7">
        <v>32</v>
      </c>
      <c r="B84" s="8" t="s">
        <v>109</v>
      </c>
      <c r="C84" s="7" t="s">
        <v>100</v>
      </c>
      <c r="D84" s="7" t="str">
        <f>"邱心彤"</f>
        <v>邱心彤</v>
      </c>
      <c r="E84" s="6">
        <v>0</v>
      </c>
      <c r="F84" s="5" t="s">
        <v>126</v>
      </c>
    </row>
    <row r="85" spans="1:6" ht="24.95" customHeight="1">
      <c r="A85" s="7">
        <v>33</v>
      </c>
      <c r="B85" s="8" t="s">
        <v>110</v>
      </c>
      <c r="C85" s="7" t="s">
        <v>100</v>
      </c>
      <c r="D85" s="7" t="str">
        <f>"羊荷花"</f>
        <v>羊荷花</v>
      </c>
      <c r="E85" s="6">
        <v>56.25</v>
      </c>
      <c r="F85" s="5"/>
    </row>
    <row r="86" spans="1:6" ht="24.95" customHeight="1">
      <c r="A86" s="7">
        <v>34</v>
      </c>
      <c r="B86" s="8" t="s">
        <v>111</v>
      </c>
      <c r="C86" s="7" t="s">
        <v>112</v>
      </c>
      <c r="D86" s="7" t="str">
        <f>"凌旭"</f>
        <v>凌旭</v>
      </c>
      <c r="E86" s="6">
        <v>89.8</v>
      </c>
      <c r="F86" s="5"/>
    </row>
    <row r="87" spans="1:6" ht="24.95" customHeight="1">
      <c r="A87" s="7">
        <v>35</v>
      </c>
      <c r="B87" s="8" t="s">
        <v>113</v>
      </c>
      <c r="C87" s="7" t="s">
        <v>112</v>
      </c>
      <c r="D87" s="7" t="str">
        <f>"岑运楠"</f>
        <v>岑运楠</v>
      </c>
      <c r="E87" s="6">
        <v>0</v>
      </c>
      <c r="F87" s="5" t="s">
        <v>126</v>
      </c>
    </row>
    <row r="88" spans="1:6" ht="24.95" customHeight="1">
      <c r="A88" s="7">
        <v>36</v>
      </c>
      <c r="B88" s="8" t="s">
        <v>114</v>
      </c>
      <c r="C88" s="7" t="s">
        <v>112</v>
      </c>
      <c r="D88" s="7" t="str">
        <f>"林思思"</f>
        <v>林思思</v>
      </c>
      <c r="E88" s="6">
        <v>68</v>
      </c>
      <c r="F88" s="5"/>
    </row>
    <row r="89" spans="1:6" ht="24.95" customHeight="1">
      <c r="A89" s="7">
        <v>37</v>
      </c>
      <c r="B89" s="8" t="s">
        <v>115</v>
      </c>
      <c r="C89" s="7" t="s">
        <v>112</v>
      </c>
      <c r="D89" s="7" t="str">
        <f>"苏显都"</f>
        <v>苏显都</v>
      </c>
      <c r="E89" s="6">
        <v>90</v>
      </c>
      <c r="F89" s="5"/>
    </row>
    <row r="90" spans="1:6" ht="24.95" customHeight="1">
      <c r="A90" s="7">
        <v>38</v>
      </c>
      <c r="B90" s="8" t="s">
        <v>116</v>
      </c>
      <c r="C90" s="7" t="s">
        <v>112</v>
      </c>
      <c r="D90" s="7" t="str">
        <f>"黄芳秋"</f>
        <v>黄芳秋</v>
      </c>
      <c r="E90" s="6">
        <v>67.400000000000006</v>
      </c>
      <c r="F90" s="5"/>
    </row>
    <row r="91" spans="1:6" ht="24.95" customHeight="1">
      <c r="A91" s="7">
        <v>39</v>
      </c>
      <c r="B91" s="8" t="s">
        <v>117</v>
      </c>
      <c r="C91" s="7" t="s">
        <v>112</v>
      </c>
      <c r="D91" s="10" t="str">
        <f>"王婧"</f>
        <v>王婧</v>
      </c>
      <c r="E91" s="6">
        <v>0</v>
      </c>
      <c r="F91" s="5" t="s">
        <v>126</v>
      </c>
    </row>
    <row r="92" spans="1:6" ht="24.95" customHeight="1">
      <c r="A92" s="7">
        <v>40</v>
      </c>
      <c r="B92" s="8" t="s">
        <v>118</v>
      </c>
      <c r="C92" s="7" t="s">
        <v>112</v>
      </c>
      <c r="D92" s="7" t="str">
        <f>"曾小平"</f>
        <v>曾小平</v>
      </c>
      <c r="E92" s="6">
        <v>81</v>
      </c>
      <c r="F92" s="5"/>
    </row>
    <row r="93" spans="1:6" ht="24.95" customHeight="1">
      <c r="A93" s="7">
        <v>41</v>
      </c>
      <c r="B93" s="8" t="s">
        <v>119</v>
      </c>
      <c r="C93" s="7" t="s">
        <v>112</v>
      </c>
      <c r="D93" s="7" t="str">
        <f>"陈玲"</f>
        <v>陈玲</v>
      </c>
      <c r="E93" s="6">
        <v>71.8</v>
      </c>
      <c r="F93" s="5"/>
    </row>
    <row r="94" spans="1:6" ht="24.95" customHeight="1">
      <c r="A94" s="7">
        <v>42</v>
      </c>
      <c r="B94" s="8" t="s">
        <v>120</v>
      </c>
      <c r="C94" s="7" t="s">
        <v>112</v>
      </c>
      <c r="D94" s="7" t="str">
        <f>"刘洁球"</f>
        <v>刘洁球</v>
      </c>
      <c r="E94" s="6">
        <v>0</v>
      </c>
      <c r="F94" s="5" t="s">
        <v>126</v>
      </c>
    </row>
    <row r="95" spans="1:6" ht="24.95" customHeight="1">
      <c r="A95" s="7">
        <v>43</v>
      </c>
      <c r="B95" s="8" t="s">
        <v>121</v>
      </c>
      <c r="C95" s="7" t="s">
        <v>112</v>
      </c>
      <c r="D95" s="7" t="str">
        <f>"林先骏"</f>
        <v>林先骏</v>
      </c>
      <c r="E95" s="6">
        <v>82.4</v>
      </c>
      <c r="F95" s="5"/>
    </row>
    <row r="96" spans="1:6" ht="24.95" customHeight="1">
      <c r="A96" s="7">
        <v>44</v>
      </c>
      <c r="B96" s="8" t="s">
        <v>122</v>
      </c>
      <c r="C96" s="7" t="s">
        <v>112</v>
      </c>
      <c r="D96" s="7" t="str">
        <f>"苏秀莹"</f>
        <v>苏秀莹</v>
      </c>
      <c r="E96" s="6">
        <v>69.400000000000006</v>
      </c>
      <c r="F96" s="5"/>
    </row>
    <row r="97" spans="1:6" ht="24.95" customHeight="1">
      <c r="A97" s="7">
        <v>45</v>
      </c>
      <c r="B97" s="8" t="s">
        <v>123</v>
      </c>
      <c r="C97" s="7" t="s">
        <v>112</v>
      </c>
      <c r="D97" s="7" t="str">
        <f>"吴小月"</f>
        <v>吴小月</v>
      </c>
      <c r="E97" s="6">
        <v>79.2</v>
      </c>
      <c r="F97" s="5"/>
    </row>
  </sheetData>
  <sheetProtection password="E9DF" sheet="1" objects="1" scenarios="1"/>
  <mergeCells count="7">
    <mergeCell ref="E3:E4"/>
    <mergeCell ref="F3:F4"/>
    <mergeCell ref="A2:F2"/>
    <mergeCell ref="A3:A4"/>
    <mergeCell ref="B3:B4"/>
    <mergeCell ref="C3:C4"/>
    <mergeCell ref="D3:D4"/>
  </mergeCells>
  <phoneticPr fontId="1" type="noConversion"/>
  <pageMargins left="0.56000000000000005" right="0.42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2022-10-31T11:11:15Z</cp:lastPrinted>
  <dcterms:created xsi:type="dcterms:W3CDTF">2022-10-31T09:41:11Z</dcterms:created>
  <dcterms:modified xsi:type="dcterms:W3CDTF">2022-10-31T12:24:16Z</dcterms:modified>
</cp:coreProperties>
</file>