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9" i="1"/>
  <c r="I13"/>
  <c r="I17"/>
  <c r="I21"/>
  <c r="I26"/>
  <c r="I30"/>
  <c r="I34"/>
  <c r="I38"/>
  <c r="I42"/>
  <c r="I46"/>
  <c r="H6"/>
  <c r="H7"/>
  <c r="I7" s="1"/>
  <c r="H8"/>
  <c r="H9"/>
  <c r="H10"/>
  <c r="H11"/>
  <c r="I11" s="1"/>
  <c r="H12"/>
  <c r="H13"/>
  <c r="H14"/>
  <c r="H15"/>
  <c r="I15" s="1"/>
  <c r="H16"/>
  <c r="H17"/>
  <c r="H18"/>
  <c r="H19"/>
  <c r="I19" s="1"/>
  <c r="H20"/>
  <c r="H21"/>
  <c r="H22"/>
  <c r="H23"/>
  <c r="I23" s="1"/>
  <c r="H24"/>
  <c r="H26"/>
  <c r="H27"/>
  <c r="H28"/>
  <c r="I28" s="1"/>
  <c r="H29"/>
  <c r="H30"/>
  <c r="H31"/>
  <c r="H32"/>
  <c r="I32" s="1"/>
  <c r="H33"/>
  <c r="H34"/>
  <c r="H35"/>
  <c r="H36"/>
  <c r="I36" s="1"/>
  <c r="H37"/>
  <c r="H38"/>
  <c r="H39"/>
  <c r="H40"/>
  <c r="I40" s="1"/>
  <c r="H41"/>
  <c r="H42"/>
  <c r="H43"/>
  <c r="H44"/>
  <c r="I44" s="1"/>
  <c r="H45"/>
  <c r="H46"/>
  <c r="H47"/>
  <c r="H5"/>
  <c r="F6"/>
  <c r="I6" s="1"/>
  <c r="F7"/>
  <c r="F8"/>
  <c r="I8" s="1"/>
  <c r="F9"/>
  <c r="F10"/>
  <c r="I10" s="1"/>
  <c r="F11"/>
  <c r="F12"/>
  <c r="I12" s="1"/>
  <c r="F13"/>
  <c r="F14"/>
  <c r="I14" s="1"/>
  <c r="F15"/>
  <c r="F16"/>
  <c r="I16" s="1"/>
  <c r="F17"/>
  <c r="F18"/>
  <c r="I18" s="1"/>
  <c r="F19"/>
  <c r="F20"/>
  <c r="I20" s="1"/>
  <c r="F21"/>
  <c r="F22"/>
  <c r="I22" s="1"/>
  <c r="F23"/>
  <c r="F24"/>
  <c r="I24" s="1"/>
  <c r="F26"/>
  <c r="F27"/>
  <c r="I27" s="1"/>
  <c r="F28"/>
  <c r="F29"/>
  <c r="I29" s="1"/>
  <c r="F30"/>
  <c r="F31"/>
  <c r="I31" s="1"/>
  <c r="F32"/>
  <c r="F33"/>
  <c r="I33" s="1"/>
  <c r="F34"/>
  <c r="F35"/>
  <c r="I35" s="1"/>
  <c r="F36"/>
  <c r="F37"/>
  <c r="I37" s="1"/>
  <c r="F38"/>
  <c r="F39"/>
  <c r="I39" s="1"/>
  <c r="F40"/>
  <c r="F41"/>
  <c r="I41" s="1"/>
  <c r="F42"/>
  <c r="F43"/>
  <c r="I43" s="1"/>
  <c r="F44"/>
  <c r="F45"/>
  <c r="I45" s="1"/>
  <c r="F46"/>
  <c r="F47"/>
  <c r="I47" s="1"/>
  <c r="F5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I5" l="1"/>
</calcChain>
</file>

<file path=xl/sharedStrings.xml><?xml version="1.0" encoding="utf-8"?>
<sst xmlns="http://schemas.openxmlformats.org/spreadsheetml/2006/main" count="98" uniqueCount="56">
  <si>
    <t>序号</t>
  </si>
  <si>
    <t>准考证号</t>
  </si>
  <si>
    <t>报考岗位</t>
  </si>
  <si>
    <t>202210160525</t>
  </si>
  <si>
    <t>0160_护士1</t>
  </si>
  <si>
    <t>202210160505</t>
  </si>
  <si>
    <t>202210160423</t>
  </si>
  <si>
    <t>202210160418</t>
  </si>
  <si>
    <t>202210160628</t>
  </si>
  <si>
    <t>202210160511</t>
  </si>
  <si>
    <t>202210160612</t>
  </si>
  <si>
    <t>202210160512</t>
  </si>
  <si>
    <t>202210160613</t>
  </si>
  <si>
    <t>202210160608</t>
  </si>
  <si>
    <t>202210160617</t>
  </si>
  <si>
    <t>202210160611</t>
  </si>
  <si>
    <t>202210160614</t>
  </si>
  <si>
    <t>202210160503</t>
  </si>
  <si>
    <t>202210160413</t>
  </si>
  <si>
    <t>202210160422</t>
  </si>
  <si>
    <t>202210160519</t>
  </si>
  <si>
    <t>202210160515</t>
  </si>
  <si>
    <t>202210160627</t>
  </si>
  <si>
    <t>202210160604</t>
  </si>
  <si>
    <t>202210160626</t>
  </si>
  <si>
    <t>202210160416</t>
  </si>
  <si>
    <t>202210160530</t>
  </si>
  <si>
    <t>202210160517</t>
  </si>
  <si>
    <t>202210160502</t>
  </si>
  <si>
    <t>202210160524</t>
  </si>
  <si>
    <t>202210160507</t>
  </si>
  <si>
    <t>202210160621</t>
  </si>
  <si>
    <t>202210160501</t>
  </si>
  <si>
    <t>202210160610</t>
  </si>
  <si>
    <t>202210160616</t>
  </si>
  <si>
    <t>202210160521</t>
  </si>
  <si>
    <t>202210160622</t>
  </si>
  <si>
    <t>202210160603</t>
  </si>
  <si>
    <t>202210160615</t>
  </si>
  <si>
    <t>202210160508</t>
  </si>
  <si>
    <t>202210160415</t>
  </si>
  <si>
    <t>202210160605</t>
  </si>
  <si>
    <t>202210160629</t>
  </si>
  <si>
    <t>202210160609</t>
  </si>
  <si>
    <t>202210160620</t>
  </si>
  <si>
    <t>202210160417</t>
  </si>
  <si>
    <t>202210160601</t>
  </si>
  <si>
    <t>姓名</t>
  </si>
  <si>
    <t>面试成绩</t>
    <phoneticPr fontId="5" type="noConversion"/>
  </si>
  <si>
    <t>面试成绩50%</t>
    <phoneticPr fontId="5" type="noConversion"/>
  </si>
  <si>
    <t>面试总成绩</t>
    <phoneticPr fontId="5" type="noConversion"/>
  </si>
  <si>
    <t>技能成绩</t>
    <phoneticPr fontId="1" type="noConversion"/>
  </si>
  <si>
    <t>技能成绩50%</t>
    <phoneticPr fontId="5" type="noConversion"/>
  </si>
  <si>
    <t>缺考</t>
    <phoneticPr fontId="1" type="noConversion"/>
  </si>
  <si>
    <t>附件1：</t>
    <phoneticPr fontId="1" type="noConversion"/>
  </si>
  <si>
    <t>海口市人民医院                                        2022年招聘编制外专业技术人员面试成绩名册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</si>
</sst>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b/>
      <sz val="18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176" fontId="0" fillId="0" borderId="2" xfId="0" applyNumberFormat="1" applyBorder="1">
      <alignment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M3" sqref="M3"/>
    </sheetView>
  </sheetViews>
  <sheetFormatPr defaultRowHeight="13.5"/>
  <cols>
    <col min="1" max="1" width="6.875" customWidth="1"/>
    <col min="2" max="2" width="12.875" style="3" customWidth="1"/>
    <col min="3" max="3" width="11.875" style="1" customWidth="1"/>
    <col min="5" max="6" width="8.125" style="4" customWidth="1"/>
    <col min="7" max="8" width="9" style="4"/>
    <col min="9" max="9" width="7.75" style="4" customWidth="1"/>
  </cols>
  <sheetData>
    <row r="1" spans="1:9">
      <c r="A1" t="s">
        <v>54</v>
      </c>
    </row>
    <row r="2" spans="1:9" ht="47.25" customHeight="1">
      <c r="A2" s="19" t="s">
        <v>55</v>
      </c>
      <c r="B2" s="19"/>
      <c r="C2" s="19"/>
      <c r="D2" s="19"/>
      <c r="E2" s="19"/>
      <c r="F2" s="19"/>
      <c r="G2" s="19"/>
      <c r="H2" s="19"/>
      <c r="I2" s="19"/>
    </row>
    <row r="3" spans="1:9">
      <c r="A3" s="8" t="s">
        <v>0</v>
      </c>
      <c r="B3" s="10" t="s">
        <v>1</v>
      </c>
      <c r="C3" s="12" t="s">
        <v>2</v>
      </c>
      <c r="D3" s="8" t="s">
        <v>47</v>
      </c>
      <c r="E3" s="18" t="s">
        <v>51</v>
      </c>
      <c r="F3" s="14" t="s">
        <v>52</v>
      </c>
      <c r="G3" s="14" t="s">
        <v>48</v>
      </c>
      <c r="H3" s="14" t="s">
        <v>49</v>
      </c>
      <c r="I3" s="16" t="s">
        <v>50</v>
      </c>
    </row>
    <row r="4" spans="1:9">
      <c r="A4" s="9"/>
      <c r="B4" s="11"/>
      <c r="C4" s="13"/>
      <c r="D4" s="9"/>
      <c r="E4" s="18"/>
      <c r="F4" s="15"/>
      <c r="G4" s="15"/>
      <c r="H4" s="15"/>
      <c r="I4" s="17"/>
    </row>
    <row r="5" spans="1:9" ht="24" customHeight="1">
      <c r="A5" s="2">
        <v>1</v>
      </c>
      <c r="B5" s="2" t="s">
        <v>3</v>
      </c>
      <c r="C5" s="2" t="s">
        <v>4</v>
      </c>
      <c r="D5" s="2" t="str">
        <f>"陈彩倩"</f>
        <v>陈彩倩</v>
      </c>
      <c r="E5" s="5">
        <v>74.33</v>
      </c>
      <c r="F5" s="5">
        <f>E5*50%</f>
        <v>37.164999999999999</v>
      </c>
      <c r="G5" s="6">
        <v>83.4</v>
      </c>
      <c r="H5" s="5">
        <f>G5*50%</f>
        <v>41.7</v>
      </c>
      <c r="I5" s="5">
        <f>F5+H5</f>
        <v>78.865000000000009</v>
      </c>
    </row>
    <row r="6" spans="1:9" ht="24" customHeight="1">
      <c r="A6" s="2">
        <v>2</v>
      </c>
      <c r="B6" s="2" t="s">
        <v>5</v>
      </c>
      <c r="C6" s="2" t="s">
        <v>4</v>
      </c>
      <c r="D6" s="2" t="str">
        <f>"陈翠女"</f>
        <v>陈翠女</v>
      </c>
      <c r="E6" s="5">
        <v>78</v>
      </c>
      <c r="F6" s="5">
        <f t="shared" ref="F6:F47" si="0">E6*50%</f>
        <v>39</v>
      </c>
      <c r="G6" s="6">
        <v>70.8</v>
      </c>
      <c r="H6" s="5">
        <f t="shared" ref="H6:H47" si="1">G6*50%</f>
        <v>35.4</v>
      </c>
      <c r="I6" s="5">
        <f t="shared" ref="I6:I47" si="2">F6+H6</f>
        <v>74.400000000000006</v>
      </c>
    </row>
    <row r="7" spans="1:9" ht="24" customHeight="1">
      <c r="A7" s="2">
        <v>3</v>
      </c>
      <c r="B7" s="2" t="s">
        <v>6</v>
      </c>
      <c r="C7" s="2" t="s">
        <v>4</v>
      </c>
      <c r="D7" s="2" t="str">
        <f>"陈乾才"</f>
        <v>陈乾才</v>
      </c>
      <c r="E7" s="5">
        <v>65.17</v>
      </c>
      <c r="F7" s="5">
        <f t="shared" si="0"/>
        <v>32.585000000000001</v>
      </c>
      <c r="G7" s="6">
        <v>62.2</v>
      </c>
      <c r="H7" s="5">
        <f t="shared" si="1"/>
        <v>31.1</v>
      </c>
      <c r="I7" s="5">
        <f t="shared" si="2"/>
        <v>63.685000000000002</v>
      </c>
    </row>
    <row r="8" spans="1:9" ht="24" customHeight="1">
      <c r="A8" s="2">
        <v>4</v>
      </c>
      <c r="B8" s="2" t="s">
        <v>7</v>
      </c>
      <c r="C8" s="2" t="s">
        <v>4</v>
      </c>
      <c r="D8" s="2" t="str">
        <f>"陈圣娥"</f>
        <v>陈圣娥</v>
      </c>
      <c r="E8" s="5">
        <v>79.33</v>
      </c>
      <c r="F8" s="5">
        <f t="shared" si="0"/>
        <v>39.664999999999999</v>
      </c>
      <c r="G8" s="6">
        <v>78.599999999999994</v>
      </c>
      <c r="H8" s="5">
        <f t="shared" si="1"/>
        <v>39.299999999999997</v>
      </c>
      <c r="I8" s="5">
        <f t="shared" si="2"/>
        <v>78.965000000000003</v>
      </c>
    </row>
    <row r="9" spans="1:9" ht="24" customHeight="1">
      <c r="A9" s="2">
        <v>5</v>
      </c>
      <c r="B9" s="2" t="s">
        <v>8</v>
      </c>
      <c r="C9" s="2" t="s">
        <v>4</v>
      </c>
      <c r="D9" s="2" t="str">
        <f>"陈秀玉"</f>
        <v>陈秀玉</v>
      </c>
      <c r="E9" s="5">
        <v>79.67</v>
      </c>
      <c r="F9" s="5">
        <f t="shared" si="0"/>
        <v>39.835000000000001</v>
      </c>
      <c r="G9" s="6">
        <v>64.400000000000006</v>
      </c>
      <c r="H9" s="5">
        <f t="shared" si="1"/>
        <v>32.200000000000003</v>
      </c>
      <c r="I9" s="5">
        <f t="shared" si="2"/>
        <v>72.034999999999997</v>
      </c>
    </row>
    <row r="10" spans="1:9" ht="24" customHeight="1">
      <c r="A10" s="2">
        <v>6</v>
      </c>
      <c r="B10" s="2" t="s">
        <v>9</v>
      </c>
      <c r="C10" s="2" t="s">
        <v>4</v>
      </c>
      <c r="D10" s="2" t="str">
        <f>"陈雅"</f>
        <v>陈雅</v>
      </c>
      <c r="E10" s="5">
        <v>55.67</v>
      </c>
      <c r="F10" s="5">
        <f t="shared" si="0"/>
        <v>27.835000000000001</v>
      </c>
      <c r="G10" s="6">
        <v>65.400000000000006</v>
      </c>
      <c r="H10" s="5">
        <f t="shared" si="1"/>
        <v>32.700000000000003</v>
      </c>
      <c r="I10" s="5">
        <f t="shared" si="2"/>
        <v>60.535000000000004</v>
      </c>
    </row>
    <row r="11" spans="1:9" ht="24" customHeight="1">
      <c r="A11" s="2">
        <v>7</v>
      </c>
      <c r="B11" s="2" t="s">
        <v>10</v>
      </c>
      <c r="C11" s="2" t="s">
        <v>4</v>
      </c>
      <c r="D11" s="2" t="str">
        <f>"杜美芳"</f>
        <v>杜美芳</v>
      </c>
      <c r="E11" s="5">
        <v>84.67</v>
      </c>
      <c r="F11" s="5">
        <f t="shared" si="0"/>
        <v>42.335000000000001</v>
      </c>
      <c r="G11" s="6">
        <v>73</v>
      </c>
      <c r="H11" s="5">
        <f t="shared" si="1"/>
        <v>36.5</v>
      </c>
      <c r="I11" s="5">
        <f t="shared" si="2"/>
        <v>78.835000000000008</v>
      </c>
    </row>
    <row r="12" spans="1:9" ht="24" customHeight="1">
      <c r="A12" s="2">
        <v>8</v>
      </c>
      <c r="B12" s="2" t="s">
        <v>11</v>
      </c>
      <c r="C12" s="2" t="s">
        <v>4</v>
      </c>
      <c r="D12" s="2" t="str">
        <f>"符芳艳"</f>
        <v>符芳艳</v>
      </c>
      <c r="E12" s="5">
        <v>77.67</v>
      </c>
      <c r="F12" s="5">
        <f t="shared" si="0"/>
        <v>38.835000000000001</v>
      </c>
      <c r="G12" s="6">
        <v>58.2</v>
      </c>
      <c r="H12" s="5">
        <f t="shared" si="1"/>
        <v>29.1</v>
      </c>
      <c r="I12" s="5">
        <f t="shared" si="2"/>
        <v>67.935000000000002</v>
      </c>
    </row>
    <row r="13" spans="1:9" ht="24" customHeight="1">
      <c r="A13" s="2">
        <v>9</v>
      </c>
      <c r="B13" s="2" t="s">
        <v>12</v>
      </c>
      <c r="C13" s="2" t="s">
        <v>4</v>
      </c>
      <c r="D13" s="2" t="str">
        <f>"符桃梅"</f>
        <v>符桃梅</v>
      </c>
      <c r="E13" s="5">
        <v>80.33</v>
      </c>
      <c r="F13" s="5">
        <f t="shared" si="0"/>
        <v>40.164999999999999</v>
      </c>
      <c r="G13" s="6">
        <v>55.4</v>
      </c>
      <c r="H13" s="5">
        <f t="shared" si="1"/>
        <v>27.7</v>
      </c>
      <c r="I13" s="5">
        <f t="shared" si="2"/>
        <v>67.864999999999995</v>
      </c>
    </row>
    <row r="14" spans="1:9" ht="24" customHeight="1">
      <c r="A14" s="2">
        <v>10</v>
      </c>
      <c r="B14" s="2" t="s">
        <v>13</v>
      </c>
      <c r="C14" s="2" t="s">
        <v>4</v>
      </c>
      <c r="D14" s="2" t="str">
        <f>"符业桃"</f>
        <v>符业桃</v>
      </c>
      <c r="E14" s="5">
        <v>82.67</v>
      </c>
      <c r="F14" s="5">
        <f t="shared" si="0"/>
        <v>41.335000000000001</v>
      </c>
      <c r="G14" s="6">
        <v>57.6</v>
      </c>
      <c r="H14" s="5">
        <f t="shared" si="1"/>
        <v>28.8</v>
      </c>
      <c r="I14" s="5">
        <f t="shared" si="2"/>
        <v>70.135000000000005</v>
      </c>
    </row>
    <row r="15" spans="1:9" ht="24" customHeight="1">
      <c r="A15" s="2">
        <v>11</v>
      </c>
      <c r="B15" s="2" t="s">
        <v>14</v>
      </c>
      <c r="C15" s="2" t="s">
        <v>4</v>
      </c>
      <c r="D15" s="2" t="str">
        <f>"胡小烨"</f>
        <v>胡小烨</v>
      </c>
      <c r="E15" s="5">
        <v>75.33</v>
      </c>
      <c r="F15" s="5">
        <f t="shared" si="0"/>
        <v>37.664999999999999</v>
      </c>
      <c r="G15" s="6">
        <v>83.6</v>
      </c>
      <c r="H15" s="5">
        <f t="shared" si="1"/>
        <v>41.8</v>
      </c>
      <c r="I15" s="5">
        <f t="shared" si="2"/>
        <v>79.465000000000003</v>
      </c>
    </row>
    <row r="16" spans="1:9" ht="24" customHeight="1">
      <c r="A16" s="2">
        <v>12</v>
      </c>
      <c r="B16" s="2" t="s">
        <v>15</v>
      </c>
      <c r="C16" s="2" t="s">
        <v>4</v>
      </c>
      <c r="D16" s="2" t="str">
        <f>"黎秀玲"</f>
        <v>黎秀玲</v>
      </c>
      <c r="E16" s="5">
        <v>52.33</v>
      </c>
      <c r="F16" s="5">
        <f t="shared" si="0"/>
        <v>26.164999999999999</v>
      </c>
      <c r="G16" s="6">
        <v>60.4</v>
      </c>
      <c r="H16" s="5">
        <f t="shared" si="1"/>
        <v>30.2</v>
      </c>
      <c r="I16" s="5">
        <f t="shared" si="2"/>
        <v>56.364999999999995</v>
      </c>
    </row>
    <row r="17" spans="1:9" ht="24" customHeight="1">
      <c r="A17" s="2">
        <v>13</v>
      </c>
      <c r="B17" s="2" t="s">
        <v>16</v>
      </c>
      <c r="C17" s="2" t="s">
        <v>4</v>
      </c>
      <c r="D17" s="2" t="str">
        <f>"李妃"</f>
        <v>李妃</v>
      </c>
      <c r="E17" s="5">
        <v>87</v>
      </c>
      <c r="F17" s="5">
        <f t="shared" si="0"/>
        <v>43.5</v>
      </c>
      <c r="G17" s="6">
        <v>78.8</v>
      </c>
      <c r="H17" s="5">
        <f t="shared" si="1"/>
        <v>39.4</v>
      </c>
      <c r="I17" s="5">
        <f t="shared" si="2"/>
        <v>82.9</v>
      </c>
    </row>
    <row r="18" spans="1:9" ht="24" customHeight="1">
      <c r="A18" s="2">
        <v>14</v>
      </c>
      <c r="B18" s="2" t="s">
        <v>17</v>
      </c>
      <c r="C18" s="2" t="s">
        <v>4</v>
      </c>
      <c r="D18" s="2" t="str">
        <f>"李海燕"</f>
        <v>李海燕</v>
      </c>
      <c r="E18" s="5">
        <v>71</v>
      </c>
      <c r="F18" s="5">
        <f t="shared" si="0"/>
        <v>35.5</v>
      </c>
      <c r="G18" s="6">
        <v>79</v>
      </c>
      <c r="H18" s="5">
        <f t="shared" si="1"/>
        <v>39.5</v>
      </c>
      <c r="I18" s="5">
        <f t="shared" si="2"/>
        <v>75</v>
      </c>
    </row>
    <row r="19" spans="1:9" ht="24" customHeight="1">
      <c r="A19" s="2">
        <v>15</v>
      </c>
      <c r="B19" s="2" t="s">
        <v>18</v>
      </c>
      <c r="C19" s="2" t="s">
        <v>4</v>
      </c>
      <c r="D19" s="2" t="str">
        <f>"李小花"</f>
        <v>李小花</v>
      </c>
      <c r="E19" s="5">
        <v>48.83</v>
      </c>
      <c r="F19" s="5">
        <f t="shared" si="0"/>
        <v>24.414999999999999</v>
      </c>
      <c r="G19" s="6">
        <v>61.6</v>
      </c>
      <c r="H19" s="5">
        <f t="shared" si="1"/>
        <v>30.8</v>
      </c>
      <c r="I19" s="5">
        <f t="shared" si="2"/>
        <v>55.215000000000003</v>
      </c>
    </row>
    <row r="20" spans="1:9" ht="24" customHeight="1">
      <c r="A20" s="2">
        <v>16</v>
      </c>
      <c r="B20" s="2" t="s">
        <v>19</v>
      </c>
      <c r="C20" s="2" t="s">
        <v>4</v>
      </c>
      <c r="D20" s="2" t="str">
        <f>"李燕"</f>
        <v>李燕</v>
      </c>
      <c r="E20" s="5">
        <v>80</v>
      </c>
      <c r="F20" s="5">
        <f t="shared" si="0"/>
        <v>40</v>
      </c>
      <c r="G20" s="6">
        <v>72.400000000000006</v>
      </c>
      <c r="H20" s="5">
        <f t="shared" si="1"/>
        <v>36.200000000000003</v>
      </c>
      <c r="I20" s="5">
        <f t="shared" si="2"/>
        <v>76.2</v>
      </c>
    </row>
    <row r="21" spans="1:9" ht="24" customHeight="1">
      <c r="A21" s="2">
        <v>17</v>
      </c>
      <c r="B21" s="2" t="s">
        <v>20</v>
      </c>
      <c r="C21" s="2" t="s">
        <v>4</v>
      </c>
      <c r="D21" s="2" t="str">
        <f>"梁丽"</f>
        <v>梁丽</v>
      </c>
      <c r="E21" s="5">
        <v>87</v>
      </c>
      <c r="F21" s="5">
        <f t="shared" si="0"/>
        <v>43.5</v>
      </c>
      <c r="G21" s="6">
        <v>75.8</v>
      </c>
      <c r="H21" s="5">
        <f t="shared" si="1"/>
        <v>37.9</v>
      </c>
      <c r="I21" s="5">
        <f t="shared" si="2"/>
        <v>81.400000000000006</v>
      </c>
    </row>
    <row r="22" spans="1:9" ht="24" customHeight="1">
      <c r="A22" s="2">
        <v>18</v>
      </c>
      <c r="B22" s="2" t="s">
        <v>21</v>
      </c>
      <c r="C22" s="2" t="s">
        <v>4</v>
      </c>
      <c r="D22" s="2" t="str">
        <f>"林国花"</f>
        <v>林国花</v>
      </c>
      <c r="E22" s="5">
        <v>50</v>
      </c>
      <c r="F22" s="5">
        <f t="shared" si="0"/>
        <v>25</v>
      </c>
      <c r="G22" s="6">
        <v>54.2</v>
      </c>
      <c r="H22" s="5">
        <f t="shared" si="1"/>
        <v>27.1</v>
      </c>
      <c r="I22" s="5">
        <f t="shared" si="2"/>
        <v>52.1</v>
      </c>
    </row>
    <row r="23" spans="1:9" ht="24" customHeight="1">
      <c r="A23" s="2">
        <v>19</v>
      </c>
      <c r="B23" s="2" t="s">
        <v>22</v>
      </c>
      <c r="C23" s="2" t="s">
        <v>4</v>
      </c>
      <c r="D23" s="2" t="str">
        <f>"林澍"</f>
        <v>林澍</v>
      </c>
      <c r="E23" s="5">
        <v>79.67</v>
      </c>
      <c r="F23" s="5">
        <f t="shared" si="0"/>
        <v>39.835000000000001</v>
      </c>
      <c r="G23" s="6">
        <v>82</v>
      </c>
      <c r="H23" s="5">
        <f t="shared" si="1"/>
        <v>41</v>
      </c>
      <c r="I23" s="5">
        <f t="shared" si="2"/>
        <v>80.835000000000008</v>
      </c>
    </row>
    <row r="24" spans="1:9" ht="24" customHeight="1">
      <c r="A24" s="2">
        <v>20</v>
      </c>
      <c r="B24" s="2" t="s">
        <v>23</v>
      </c>
      <c r="C24" s="2" t="s">
        <v>4</v>
      </c>
      <c r="D24" s="2" t="str">
        <f>"刘天盛"</f>
        <v>刘天盛</v>
      </c>
      <c r="E24" s="5">
        <v>53.83</v>
      </c>
      <c r="F24" s="5">
        <f t="shared" si="0"/>
        <v>26.914999999999999</v>
      </c>
      <c r="G24" s="6">
        <v>77.400000000000006</v>
      </c>
      <c r="H24" s="5">
        <f t="shared" si="1"/>
        <v>38.700000000000003</v>
      </c>
      <c r="I24" s="5">
        <f t="shared" si="2"/>
        <v>65.615000000000009</v>
      </c>
    </row>
    <row r="25" spans="1:9" ht="24" customHeight="1">
      <c r="A25" s="2">
        <v>21</v>
      </c>
      <c r="B25" s="2" t="s">
        <v>24</v>
      </c>
      <c r="C25" s="2" t="s">
        <v>4</v>
      </c>
      <c r="D25" s="2" t="str">
        <f>"蒙欢"</f>
        <v>蒙欢</v>
      </c>
      <c r="E25" s="7">
        <v>0</v>
      </c>
      <c r="F25" s="7">
        <v>0</v>
      </c>
      <c r="G25" s="7">
        <v>0</v>
      </c>
      <c r="H25" s="7">
        <v>0</v>
      </c>
      <c r="I25" s="7" t="s">
        <v>53</v>
      </c>
    </row>
    <row r="26" spans="1:9" ht="24" customHeight="1">
      <c r="A26" s="2">
        <v>22</v>
      </c>
      <c r="B26" s="2" t="s">
        <v>25</v>
      </c>
      <c r="C26" s="2" t="s">
        <v>4</v>
      </c>
      <c r="D26" s="2" t="str">
        <f>"苏婉仙"</f>
        <v>苏婉仙</v>
      </c>
      <c r="E26" s="5">
        <v>80.5</v>
      </c>
      <c r="F26" s="5">
        <f t="shared" si="0"/>
        <v>40.25</v>
      </c>
      <c r="G26" s="6">
        <v>61.4</v>
      </c>
      <c r="H26" s="5">
        <f t="shared" si="1"/>
        <v>30.7</v>
      </c>
      <c r="I26" s="5">
        <f t="shared" si="2"/>
        <v>70.95</v>
      </c>
    </row>
    <row r="27" spans="1:9" ht="24" customHeight="1">
      <c r="A27" s="2">
        <v>23</v>
      </c>
      <c r="B27" s="2" t="s">
        <v>26</v>
      </c>
      <c r="C27" s="2" t="s">
        <v>4</v>
      </c>
      <c r="D27" s="2" t="str">
        <f>"谭梅"</f>
        <v>谭梅</v>
      </c>
      <c r="E27" s="5">
        <v>84.33</v>
      </c>
      <c r="F27" s="5">
        <f t="shared" si="0"/>
        <v>42.164999999999999</v>
      </c>
      <c r="G27" s="6">
        <v>60.2</v>
      </c>
      <c r="H27" s="5">
        <f t="shared" si="1"/>
        <v>30.1</v>
      </c>
      <c r="I27" s="5">
        <f t="shared" si="2"/>
        <v>72.265000000000001</v>
      </c>
    </row>
    <row r="28" spans="1:9" ht="24" customHeight="1">
      <c r="A28" s="2">
        <v>24</v>
      </c>
      <c r="B28" s="2" t="s">
        <v>27</v>
      </c>
      <c r="C28" s="2" t="s">
        <v>4</v>
      </c>
      <c r="D28" s="2" t="str">
        <f>"王昌月"</f>
        <v>王昌月</v>
      </c>
      <c r="E28" s="5">
        <v>74.33</v>
      </c>
      <c r="F28" s="5">
        <f t="shared" si="0"/>
        <v>37.164999999999999</v>
      </c>
      <c r="G28" s="6">
        <v>78.8</v>
      </c>
      <c r="H28" s="5">
        <f t="shared" si="1"/>
        <v>39.4</v>
      </c>
      <c r="I28" s="5">
        <f t="shared" si="2"/>
        <v>76.564999999999998</v>
      </c>
    </row>
    <row r="29" spans="1:9" ht="24" customHeight="1">
      <c r="A29" s="2">
        <v>25</v>
      </c>
      <c r="B29" s="2" t="s">
        <v>28</v>
      </c>
      <c r="C29" s="2" t="s">
        <v>4</v>
      </c>
      <c r="D29" s="2" t="str">
        <f>"王丹丹"</f>
        <v>王丹丹</v>
      </c>
      <c r="E29" s="5">
        <v>81.67</v>
      </c>
      <c r="F29" s="5">
        <f t="shared" si="0"/>
        <v>40.835000000000001</v>
      </c>
      <c r="G29" s="6">
        <v>66.599999999999994</v>
      </c>
      <c r="H29" s="5">
        <f t="shared" si="1"/>
        <v>33.299999999999997</v>
      </c>
      <c r="I29" s="5">
        <f t="shared" si="2"/>
        <v>74.134999999999991</v>
      </c>
    </row>
    <row r="30" spans="1:9" ht="24" customHeight="1">
      <c r="A30" s="2">
        <v>26</v>
      </c>
      <c r="B30" s="2" t="s">
        <v>29</v>
      </c>
      <c r="C30" s="2" t="s">
        <v>4</v>
      </c>
      <c r="D30" s="2" t="str">
        <f>"王恋"</f>
        <v>王恋</v>
      </c>
      <c r="E30" s="5">
        <v>88.67</v>
      </c>
      <c r="F30" s="5">
        <f t="shared" si="0"/>
        <v>44.335000000000001</v>
      </c>
      <c r="G30" s="6">
        <v>55.4</v>
      </c>
      <c r="H30" s="5">
        <f t="shared" si="1"/>
        <v>27.7</v>
      </c>
      <c r="I30" s="5">
        <f t="shared" si="2"/>
        <v>72.034999999999997</v>
      </c>
    </row>
    <row r="31" spans="1:9" ht="24" customHeight="1">
      <c r="A31" s="2">
        <v>27</v>
      </c>
      <c r="B31" s="2" t="s">
        <v>30</v>
      </c>
      <c r="C31" s="2" t="s">
        <v>4</v>
      </c>
      <c r="D31" s="2" t="str">
        <f>"王梅容"</f>
        <v>王梅容</v>
      </c>
      <c r="E31" s="5">
        <v>84.67</v>
      </c>
      <c r="F31" s="5">
        <f t="shared" si="0"/>
        <v>42.335000000000001</v>
      </c>
      <c r="G31" s="6">
        <v>75.8</v>
      </c>
      <c r="H31" s="5">
        <f t="shared" si="1"/>
        <v>37.9</v>
      </c>
      <c r="I31" s="5">
        <f t="shared" si="2"/>
        <v>80.234999999999999</v>
      </c>
    </row>
    <row r="32" spans="1:9" ht="24" customHeight="1">
      <c r="A32" s="2">
        <v>28</v>
      </c>
      <c r="B32" s="2" t="s">
        <v>31</v>
      </c>
      <c r="C32" s="2" t="s">
        <v>4</v>
      </c>
      <c r="D32" s="2" t="str">
        <f>"王晓岚"</f>
        <v>王晓岚</v>
      </c>
      <c r="E32" s="5">
        <v>32.83</v>
      </c>
      <c r="F32" s="5">
        <f t="shared" si="0"/>
        <v>16.414999999999999</v>
      </c>
      <c r="G32" s="6">
        <v>52.6</v>
      </c>
      <c r="H32" s="5">
        <f t="shared" si="1"/>
        <v>26.3</v>
      </c>
      <c r="I32" s="5">
        <f t="shared" si="2"/>
        <v>42.715000000000003</v>
      </c>
    </row>
    <row r="33" spans="1:9" ht="24" customHeight="1">
      <c r="A33" s="2">
        <v>29</v>
      </c>
      <c r="B33" s="2" t="s">
        <v>32</v>
      </c>
      <c r="C33" s="2" t="s">
        <v>4</v>
      </c>
      <c r="D33" s="2" t="str">
        <f>"王星星"</f>
        <v>王星星</v>
      </c>
      <c r="E33" s="5">
        <v>0</v>
      </c>
      <c r="F33" s="5">
        <f t="shared" si="0"/>
        <v>0</v>
      </c>
      <c r="G33" s="6">
        <v>61.8</v>
      </c>
      <c r="H33" s="5">
        <f t="shared" si="1"/>
        <v>30.9</v>
      </c>
      <c r="I33" s="5">
        <f t="shared" si="2"/>
        <v>30.9</v>
      </c>
    </row>
    <row r="34" spans="1:9" ht="24" customHeight="1">
      <c r="A34" s="2">
        <v>30</v>
      </c>
      <c r="B34" s="2" t="s">
        <v>33</v>
      </c>
      <c r="C34" s="2" t="s">
        <v>4</v>
      </c>
      <c r="D34" s="2" t="str">
        <f>"王秀丽"</f>
        <v>王秀丽</v>
      </c>
      <c r="E34" s="5">
        <v>85.33</v>
      </c>
      <c r="F34" s="5">
        <f t="shared" si="0"/>
        <v>42.664999999999999</v>
      </c>
      <c r="G34" s="6">
        <v>79.8</v>
      </c>
      <c r="H34" s="5">
        <f t="shared" si="1"/>
        <v>39.9</v>
      </c>
      <c r="I34" s="5">
        <f t="shared" si="2"/>
        <v>82.564999999999998</v>
      </c>
    </row>
    <row r="35" spans="1:9" ht="24" customHeight="1">
      <c r="A35" s="2">
        <v>31</v>
      </c>
      <c r="B35" s="2" t="s">
        <v>34</v>
      </c>
      <c r="C35" s="2" t="s">
        <v>4</v>
      </c>
      <c r="D35" s="2" t="str">
        <f>"韦方银"</f>
        <v>韦方银</v>
      </c>
      <c r="E35" s="5">
        <v>72.33</v>
      </c>
      <c r="F35" s="5">
        <f t="shared" si="0"/>
        <v>36.164999999999999</v>
      </c>
      <c r="G35" s="6">
        <v>71.2</v>
      </c>
      <c r="H35" s="5">
        <f t="shared" si="1"/>
        <v>35.6</v>
      </c>
      <c r="I35" s="5">
        <f t="shared" si="2"/>
        <v>71.765000000000001</v>
      </c>
    </row>
    <row r="36" spans="1:9" ht="24" customHeight="1">
      <c r="A36" s="2">
        <v>32</v>
      </c>
      <c r="B36" s="2" t="s">
        <v>35</v>
      </c>
      <c r="C36" s="2" t="s">
        <v>4</v>
      </c>
      <c r="D36" s="2" t="str">
        <f>"魏杉"</f>
        <v>魏杉</v>
      </c>
      <c r="E36" s="5">
        <v>69.33</v>
      </c>
      <c r="F36" s="5">
        <f t="shared" si="0"/>
        <v>34.664999999999999</v>
      </c>
      <c r="G36" s="6">
        <v>73</v>
      </c>
      <c r="H36" s="5">
        <f t="shared" si="1"/>
        <v>36.5</v>
      </c>
      <c r="I36" s="5">
        <f t="shared" si="2"/>
        <v>71.164999999999992</v>
      </c>
    </row>
    <row r="37" spans="1:9" ht="24" customHeight="1">
      <c r="A37" s="2">
        <v>33</v>
      </c>
      <c r="B37" s="2" t="s">
        <v>36</v>
      </c>
      <c r="C37" s="2" t="s">
        <v>4</v>
      </c>
      <c r="D37" s="2" t="str">
        <f>"吴开丽"</f>
        <v>吴开丽</v>
      </c>
      <c r="E37" s="5">
        <v>59.33</v>
      </c>
      <c r="F37" s="5">
        <f t="shared" si="0"/>
        <v>29.664999999999999</v>
      </c>
      <c r="G37" s="6">
        <v>51.6</v>
      </c>
      <c r="H37" s="5">
        <f t="shared" si="1"/>
        <v>25.8</v>
      </c>
      <c r="I37" s="5">
        <f t="shared" si="2"/>
        <v>55.465000000000003</v>
      </c>
    </row>
    <row r="38" spans="1:9" ht="24" customHeight="1">
      <c r="A38" s="2">
        <v>34</v>
      </c>
      <c r="B38" s="2" t="s">
        <v>37</v>
      </c>
      <c r="C38" s="2" t="s">
        <v>4</v>
      </c>
      <c r="D38" s="2" t="str">
        <f>"吴开露"</f>
        <v>吴开露</v>
      </c>
      <c r="E38" s="5">
        <v>92</v>
      </c>
      <c r="F38" s="5">
        <f t="shared" si="0"/>
        <v>46</v>
      </c>
      <c r="G38" s="6">
        <v>77</v>
      </c>
      <c r="H38" s="5">
        <f t="shared" si="1"/>
        <v>38.5</v>
      </c>
      <c r="I38" s="5">
        <f t="shared" si="2"/>
        <v>84.5</v>
      </c>
    </row>
    <row r="39" spans="1:9" ht="24" customHeight="1">
      <c r="A39" s="2">
        <v>35</v>
      </c>
      <c r="B39" s="2" t="s">
        <v>38</v>
      </c>
      <c r="C39" s="2" t="s">
        <v>4</v>
      </c>
      <c r="D39" s="2" t="str">
        <f>"吴明妹"</f>
        <v>吴明妹</v>
      </c>
      <c r="E39" s="5">
        <v>50.5</v>
      </c>
      <c r="F39" s="5">
        <f t="shared" si="0"/>
        <v>25.25</v>
      </c>
      <c r="G39" s="6">
        <v>55</v>
      </c>
      <c r="H39" s="5">
        <f t="shared" si="1"/>
        <v>27.5</v>
      </c>
      <c r="I39" s="5">
        <f t="shared" si="2"/>
        <v>52.75</v>
      </c>
    </row>
    <row r="40" spans="1:9" ht="24" customHeight="1">
      <c r="A40" s="2">
        <v>36</v>
      </c>
      <c r="B40" s="2" t="s">
        <v>39</v>
      </c>
      <c r="C40" s="2" t="s">
        <v>4</v>
      </c>
      <c r="D40" s="2" t="str">
        <f>"夏锦灿"</f>
        <v>夏锦灿</v>
      </c>
      <c r="E40" s="5">
        <v>84.33</v>
      </c>
      <c r="F40" s="5">
        <f t="shared" si="0"/>
        <v>42.164999999999999</v>
      </c>
      <c r="G40" s="6">
        <v>64.8</v>
      </c>
      <c r="H40" s="5">
        <f t="shared" si="1"/>
        <v>32.4</v>
      </c>
      <c r="I40" s="5">
        <f t="shared" si="2"/>
        <v>74.564999999999998</v>
      </c>
    </row>
    <row r="41" spans="1:9" ht="24" customHeight="1">
      <c r="A41" s="2">
        <v>37</v>
      </c>
      <c r="B41" s="2" t="s">
        <v>40</v>
      </c>
      <c r="C41" s="2" t="s">
        <v>4</v>
      </c>
      <c r="D41" s="2" t="str">
        <f>"薛欣玲"</f>
        <v>薛欣玲</v>
      </c>
      <c r="E41" s="5">
        <v>20.5</v>
      </c>
      <c r="F41" s="5">
        <f t="shared" si="0"/>
        <v>10.25</v>
      </c>
      <c r="G41" s="6">
        <v>56</v>
      </c>
      <c r="H41" s="5">
        <f t="shared" si="1"/>
        <v>28</v>
      </c>
      <c r="I41" s="5">
        <f t="shared" si="2"/>
        <v>38.25</v>
      </c>
    </row>
    <row r="42" spans="1:9" ht="24" customHeight="1">
      <c r="A42" s="2">
        <v>38</v>
      </c>
      <c r="B42" s="2" t="s">
        <v>41</v>
      </c>
      <c r="C42" s="2" t="s">
        <v>4</v>
      </c>
      <c r="D42" s="2" t="str">
        <f>"张晓媚"</f>
        <v>张晓媚</v>
      </c>
      <c r="E42" s="5">
        <v>72</v>
      </c>
      <c r="F42" s="5">
        <f t="shared" si="0"/>
        <v>36</v>
      </c>
      <c r="G42" s="6">
        <v>80.8</v>
      </c>
      <c r="H42" s="5">
        <f t="shared" si="1"/>
        <v>40.4</v>
      </c>
      <c r="I42" s="5">
        <f t="shared" si="2"/>
        <v>76.400000000000006</v>
      </c>
    </row>
    <row r="43" spans="1:9" ht="24" customHeight="1">
      <c r="A43" s="2">
        <v>39</v>
      </c>
      <c r="B43" s="2" t="s">
        <v>42</v>
      </c>
      <c r="C43" s="2" t="s">
        <v>4</v>
      </c>
      <c r="D43" s="2" t="str">
        <f>"赵开俏"</f>
        <v>赵开俏</v>
      </c>
      <c r="E43" s="5">
        <v>73.33</v>
      </c>
      <c r="F43" s="5">
        <f t="shared" si="0"/>
        <v>36.664999999999999</v>
      </c>
      <c r="G43" s="6">
        <v>55.8</v>
      </c>
      <c r="H43" s="5">
        <f t="shared" si="1"/>
        <v>27.9</v>
      </c>
      <c r="I43" s="5">
        <f t="shared" si="2"/>
        <v>64.564999999999998</v>
      </c>
    </row>
    <row r="44" spans="1:9" ht="24" customHeight="1">
      <c r="A44" s="2">
        <v>40</v>
      </c>
      <c r="B44" s="2" t="s">
        <v>43</v>
      </c>
      <c r="C44" s="2" t="s">
        <v>4</v>
      </c>
      <c r="D44" s="2" t="str">
        <f>"赵洗敏"</f>
        <v>赵洗敏</v>
      </c>
      <c r="E44" s="5">
        <v>43.17</v>
      </c>
      <c r="F44" s="5">
        <f t="shared" si="0"/>
        <v>21.585000000000001</v>
      </c>
      <c r="G44" s="6">
        <v>71</v>
      </c>
      <c r="H44" s="5">
        <f t="shared" si="1"/>
        <v>35.5</v>
      </c>
      <c r="I44" s="5">
        <f t="shared" si="2"/>
        <v>57.085000000000001</v>
      </c>
    </row>
    <row r="45" spans="1:9" ht="24" customHeight="1">
      <c r="A45" s="2">
        <v>41</v>
      </c>
      <c r="B45" s="2" t="s">
        <v>44</v>
      </c>
      <c r="C45" s="2" t="s">
        <v>4</v>
      </c>
      <c r="D45" s="2" t="str">
        <f>"周紫茵"</f>
        <v>周紫茵</v>
      </c>
      <c r="E45" s="5">
        <v>41.67</v>
      </c>
      <c r="F45" s="5">
        <f t="shared" si="0"/>
        <v>20.835000000000001</v>
      </c>
      <c r="G45" s="6">
        <v>58.6</v>
      </c>
      <c r="H45" s="5">
        <f t="shared" si="1"/>
        <v>29.3</v>
      </c>
      <c r="I45" s="5">
        <f t="shared" si="2"/>
        <v>50.135000000000005</v>
      </c>
    </row>
    <row r="46" spans="1:9" ht="24" customHeight="1">
      <c r="A46" s="2">
        <v>42</v>
      </c>
      <c r="B46" s="2" t="s">
        <v>45</v>
      </c>
      <c r="C46" s="2" t="s">
        <v>4</v>
      </c>
      <c r="D46" s="2" t="str">
        <f>"朱春花"</f>
        <v>朱春花</v>
      </c>
      <c r="E46" s="5">
        <v>78.67</v>
      </c>
      <c r="F46" s="5">
        <f t="shared" si="0"/>
        <v>39.335000000000001</v>
      </c>
      <c r="G46" s="6">
        <v>55</v>
      </c>
      <c r="H46" s="5">
        <f t="shared" si="1"/>
        <v>27.5</v>
      </c>
      <c r="I46" s="5">
        <f t="shared" si="2"/>
        <v>66.835000000000008</v>
      </c>
    </row>
    <row r="47" spans="1:9" ht="24" customHeight="1">
      <c r="A47" s="2">
        <v>43</v>
      </c>
      <c r="B47" s="2" t="s">
        <v>46</v>
      </c>
      <c r="C47" s="2" t="s">
        <v>4</v>
      </c>
      <c r="D47" s="2" t="str">
        <f>"朱小梅"</f>
        <v>朱小梅</v>
      </c>
      <c r="E47" s="5">
        <v>86.67</v>
      </c>
      <c r="F47" s="5">
        <f t="shared" si="0"/>
        <v>43.335000000000001</v>
      </c>
      <c r="G47" s="6">
        <v>75.2</v>
      </c>
      <c r="H47" s="5">
        <f t="shared" si="1"/>
        <v>37.6</v>
      </c>
      <c r="I47" s="5">
        <f t="shared" si="2"/>
        <v>80.935000000000002</v>
      </c>
    </row>
  </sheetData>
  <sheetProtection password="E9DF" sheet="1" objects="1" scenarios="1"/>
  <mergeCells count="10">
    <mergeCell ref="A2:I2"/>
    <mergeCell ref="A3:A4"/>
    <mergeCell ref="B3:B4"/>
    <mergeCell ref="C3:C4"/>
    <mergeCell ref="D3:D4"/>
    <mergeCell ref="G3:G4"/>
    <mergeCell ref="F3:F4"/>
    <mergeCell ref="H3:H4"/>
    <mergeCell ref="I3:I4"/>
    <mergeCell ref="E3:E4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2022-11-01T02:48:51Z</cp:lastPrinted>
  <dcterms:created xsi:type="dcterms:W3CDTF">2022-10-31T09:40:49Z</dcterms:created>
  <dcterms:modified xsi:type="dcterms:W3CDTF">2022-11-01T02:50:45Z</dcterms:modified>
</cp:coreProperties>
</file>